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ForeVision 3.0\Products\Fin Modeling\2026\IBS Feb 26\"/>
    </mc:Choice>
  </mc:AlternateContent>
  <xr:revisionPtr revIDLastSave="0" documentId="13_ncr:1_{51F35BC1-7BB1-498B-BBCF-6CC15FA2052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structions" sheetId="3" r:id="rId1"/>
    <sheet name="Data" sheetId="5" r:id="rId2"/>
    <sheet name="Ques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F71" i="2"/>
  <c r="E71" i="2"/>
  <c r="D71" i="2"/>
  <c r="C71" i="2"/>
  <c r="D69" i="2"/>
  <c r="E69" i="2" s="1"/>
  <c r="F69" i="2" s="1"/>
  <c r="G69" i="2" s="1"/>
  <c r="H48" i="2" l="1"/>
  <c r="I48" i="2" l="1"/>
  <c r="J48" i="2" s="1"/>
  <c r="K48" i="2" s="1"/>
  <c r="L48" i="2" l="1"/>
  <c r="M48" i="2" l="1"/>
  <c r="H47" i="2" l="1"/>
  <c r="N29" i="5"/>
  <c r="M29" i="5"/>
  <c r="D29" i="5"/>
  <c r="G29" i="5" s="1"/>
  <c r="N28" i="5"/>
  <c r="M28" i="5"/>
  <c r="D28" i="5"/>
  <c r="G28" i="5" s="1"/>
  <c r="N27" i="5"/>
  <c r="M27" i="5"/>
  <c r="D27" i="5"/>
  <c r="G27" i="5" s="1"/>
  <c r="N26" i="5"/>
  <c r="N30" i="5" s="1"/>
  <c r="M26" i="5"/>
  <c r="D26" i="5"/>
  <c r="G26" i="5" s="1"/>
  <c r="F21" i="5"/>
  <c r="E21" i="5"/>
  <c r="D21" i="5"/>
  <c r="C21" i="5"/>
  <c r="B21" i="5"/>
  <c r="D17" i="5"/>
  <c r="C17" i="5"/>
  <c r="B17" i="5"/>
  <c r="F5" i="5"/>
  <c r="F8" i="5" s="1"/>
  <c r="E5" i="5"/>
  <c r="E8" i="5" s="1"/>
  <c r="D5" i="5"/>
  <c r="D8" i="5" s="1"/>
  <c r="C5" i="5"/>
  <c r="C8" i="5" s="1"/>
  <c r="B5" i="5"/>
  <c r="Z221" i="5"/>
  <c r="X221" i="5"/>
  <c r="Z220" i="5"/>
  <c r="X220" i="5"/>
  <c r="Z219" i="5"/>
  <c r="X219" i="5"/>
  <c r="Z218" i="5"/>
  <c r="X218" i="5"/>
  <c r="Z217" i="5"/>
  <c r="X217" i="5"/>
  <c r="Z216" i="5"/>
  <c r="X216" i="5"/>
  <c r="Z215" i="5"/>
  <c r="X215" i="5"/>
  <c r="Z214" i="5"/>
  <c r="X214" i="5"/>
  <c r="Z213" i="5"/>
  <c r="X213" i="5"/>
  <c r="Z212" i="5"/>
  <c r="X212" i="5"/>
  <c r="Z211" i="5"/>
  <c r="X211" i="5"/>
  <c r="Z210" i="5"/>
  <c r="X210" i="5"/>
  <c r="Z209" i="5"/>
  <c r="X209" i="5"/>
  <c r="Z208" i="5"/>
  <c r="X208" i="5"/>
  <c r="Z207" i="5"/>
  <c r="X207" i="5"/>
  <c r="Z206" i="5"/>
  <c r="X206" i="5"/>
  <c r="Z205" i="5"/>
  <c r="X205" i="5"/>
  <c r="Z204" i="5"/>
  <c r="X204" i="5"/>
  <c r="Z203" i="5"/>
  <c r="X203" i="5"/>
  <c r="Z202" i="5"/>
  <c r="X202" i="5"/>
  <c r="Z201" i="5"/>
  <c r="X201" i="5"/>
  <c r="Z200" i="5"/>
  <c r="X200" i="5"/>
  <c r="Z199" i="5"/>
  <c r="X199" i="5"/>
  <c r="Z198" i="5"/>
  <c r="X198" i="5"/>
  <c r="Z197" i="5"/>
  <c r="X197" i="5"/>
  <c r="Z196" i="5"/>
  <c r="X196" i="5"/>
  <c r="Z195" i="5"/>
  <c r="X195" i="5"/>
  <c r="Z194" i="5"/>
  <c r="X194" i="5"/>
  <c r="Z193" i="5"/>
  <c r="X193" i="5"/>
  <c r="Z192" i="5"/>
  <c r="X192" i="5"/>
  <c r="Z191" i="5"/>
  <c r="X191" i="5"/>
  <c r="Z190" i="5"/>
  <c r="X190" i="5"/>
  <c r="Z189" i="5"/>
  <c r="X189" i="5"/>
  <c r="Z188" i="5"/>
  <c r="X188" i="5"/>
  <c r="Z187" i="5"/>
  <c r="X187" i="5"/>
  <c r="Z186" i="5"/>
  <c r="X186" i="5"/>
  <c r="Z185" i="5"/>
  <c r="X185" i="5"/>
  <c r="Z184" i="5"/>
  <c r="X184" i="5"/>
  <c r="Z183" i="5"/>
  <c r="X183" i="5"/>
  <c r="Z182" i="5"/>
  <c r="X182" i="5"/>
  <c r="Z181" i="5"/>
  <c r="X181" i="5"/>
  <c r="Z180" i="5"/>
  <c r="X180" i="5"/>
  <c r="Z179" i="5"/>
  <c r="X179" i="5"/>
  <c r="Z178" i="5"/>
  <c r="X178" i="5"/>
  <c r="Z177" i="5"/>
  <c r="X177" i="5"/>
  <c r="Z176" i="5"/>
  <c r="X176" i="5"/>
  <c r="Z175" i="5"/>
  <c r="X175" i="5"/>
  <c r="Z174" i="5"/>
  <c r="X174" i="5"/>
  <c r="Z173" i="5"/>
  <c r="X173" i="5"/>
  <c r="Z172" i="5"/>
  <c r="X172" i="5"/>
  <c r="Z171" i="5"/>
  <c r="X171" i="5"/>
  <c r="Z170" i="5"/>
  <c r="X170" i="5"/>
  <c r="Z169" i="5"/>
  <c r="X169" i="5"/>
  <c r="Z168" i="5"/>
  <c r="X168" i="5"/>
  <c r="Z167" i="5"/>
  <c r="X167" i="5"/>
  <c r="Z166" i="5"/>
  <c r="X166" i="5"/>
  <c r="Z165" i="5"/>
  <c r="X165" i="5"/>
  <c r="Z164" i="5"/>
  <c r="X164" i="5"/>
  <c r="Z163" i="5"/>
  <c r="X163" i="5"/>
  <c r="Z162" i="5"/>
  <c r="X162" i="5"/>
  <c r="Z161" i="5"/>
  <c r="X161" i="5"/>
  <c r="Z160" i="5"/>
  <c r="X160" i="5"/>
  <c r="Z159" i="5"/>
  <c r="X159" i="5"/>
  <c r="Z158" i="5"/>
  <c r="X158" i="5"/>
  <c r="Z157" i="5"/>
  <c r="X157" i="5"/>
  <c r="Z156" i="5"/>
  <c r="X156" i="5"/>
  <c r="Z155" i="5"/>
  <c r="X155" i="5"/>
  <c r="Z154" i="5"/>
  <c r="X154" i="5"/>
  <c r="Z153" i="5"/>
  <c r="X153" i="5"/>
  <c r="Z152" i="5"/>
  <c r="X152" i="5"/>
  <c r="Z151" i="5"/>
  <c r="X151" i="5"/>
  <c r="Z150" i="5"/>
  <c r="X150" i="5"/>
  <c r="Z149" i="5"/>
  <c r="X149" i="5"/>
  <c r="Z148" i="5"/>
  <c r="X148" i="5"/>
  <c r="Z147" i="5"/>
  <c r="X147" i="5"/>
  <c r="Z146" i="5"/>
  <c r="X146" i="5"/>
  <c r="Z145" i="5"/>
  <c r="X145" i="5"/>
  <c r="Z144" i="5"/>
  <c r="X144" i="5"/>
  <c r="Z143" i="5"/>
  <c r="X143" i="5"/>
  <c r="Z142" i="5"/>
  <c r="X142" i="5"/>
  <c r="Z141" i="5"/>
  <c r="X141" i="5"/>
  <c r="Z140" i="5"/>
  <c r="X140" i="5"/>
  <c r="Z139" i="5"/>
  <c r="X139" i="5"/>
  <c r="Z138" i="5"/>
  <c r="X138" i="5"/>
  <c r="Z137" i="5"/>
  <c r="X137" i="5"/>
  <c r="Z136" i="5"/>
  <c r="X136" i="5"/>
  <c r="Z135" i="5"/>
  <c r="X135" i="5"/>
  <c r="Z134" i="5"/>
  <c r="X134" i="5"/>
  <c r="Z133" i="5"/>
  <c r="X133" i="5"/>
  <c r="Z132" i="5"/>
  <c r="X132" i="5"/>
  <c r="Z131" i="5"/>
  <c r="X131" i="5"/>
  <c r="Z130" i="5"/>
  <c r="X130" i="5"/>
  <c r="Z129" i="5"/>
  <c r="X129" i="5"/>
  <c r="Z128" i="5"/>
  <c r="X128" i="5"/>
  <c r="Z127" i="5"/>
  <c r="X127" i="5"/>
  <c r="Z126" i="5"/>
  <c r="X126" i="5"/>
  <c r="Z125" i="5"/>
  <c r="X125" i="5"/>
  <c r="Z124" i="5"/>
  <c r="X124" i="5"/>
  <c r="Z123" i="5"/>
  <c r="X123" i="5"/>
  <c r="Z122" i="5"/>
  <c r="X122" i="5"/>
  <c r="Z121" i="5"/>
  <c r="X121" i="5"/>
  <c r="Z120" i="5"/>
  <c r="X120" i="5"/>
  <c r="Z119" i="5"/>
  <c r="X119" i="5"/>
  <c r="Z118" i="5"/>
  <c r="X118" i="5"/>
  <c r="Z117" i="5"/>
  <c r="X117" i="5"/>
  <c r="Z116" i="5"/>
  <c r="X116" i="5"/>
  <c r="Z115" i="5"/>
  <c r="X115" i="5"/>
  <c r="Z114" i="5"/>
  <c r="X114" i="5"/>
  <c r="Z113" i="5"/>
  <c r="X113" i="5"/>
  <c r="Z112" i="5"/>
  <c r="X112" i="5"/>
  <c r="Z111" i="5"/>
  <c r="X111" i="5"/>
  <c r="Z110" i="5"/>
  <c r="X110" i="5"/>
  <c r="Z109" i="5"/>
  <c r="X109" i="5"/>
  <c r="Z108" i="5"/>
  <c r="X108" i="5"/>
  <c r="Z107" i="5"/>
  <c r="X107" i="5"/>
  <c r="Z106" i="5"/>
  <c r="X106" i="5"/>
  <c r="Z105" i="5"/>
  <c r="X105" i="5"/>
  <c r="Z104" i="5"/>
  <c r="X104" i="5"/>
  <c r="Z103" i="5"/>
  <c r="X103" i="5"/>
  <c r="Z102" i="5"/>
  <c r="X102" i="5"/>
  <c r="Z101" i="5"/>
  <c r="X101" i="5"/>
  <c r="Z100" i="5"/>
  <c r="X100" i="5"/>
  <c r="Z99" i="5"/>
  <c r="X99" i="5"/>
  <c r="Z98" i="5"/>
  <c r="X98" i="5"/>
  <c r="Z97" i="5"/>
  <c r="X97" i="5"/>
  <c r="Z96" i="5"/>
  <c r="X96" i="5"/>
  <c r="Z95" i="5"/>
  <c r="X95" i="5"/>
  <c r="Z94" i="5"/>
  <c r="X94" i="5"/>
  <c r="Z93" i="5"/>
  <c r="X93" i="5"/>
  <c r="Z92" i="5"/>
  <c r="X92" i="5"/>
  <c r="Z91" i="5"/>
  <c r="X91" i="5"/>
  <c r="Z90" i="5"/>
  <c r="X90" i="5"/>
  <c r="Z89" i="5"/>
  <c r="X89" i="5"/>
  <c r="Z88" i="5"/>
  <c r="X88" i="5"/>
  <c r="Z87" i="5"/>
  <c r="X87" i="5"/>
  <c r="Z86" i="5"/>
  <c r="X86" i="5"/>
  <c r="Z85" i="5"/>
  <c r="X85" i="5"/>
  <c r="Z84" i="5"/>
  <c r="X84" i="5"/>
  <c r="Z83" i="5"/>
  <c r="X83" i="5"/>
  <c r="Z82" i="5"/>
  <c r="X82" i="5"/>
  <c r="Z81" i="5"/>
  <c r="X81" i="5"/>
  <c r="Z80" i="5"/>
  <c r="X80" i="5"/>
  <c r="Z79" i="5"/>
  <c r="X79" i="5"/>
  <c r="Z78" i="5"/>
  <c r="X78" i="5"/>
  <c r="Z77" i="5"/>
  <c r="X77" i="5"/>
  <c r="Z76" i="5"/>
  <c r="X76" i="5"/>
  <c r="Z75" i="5"/>
  <c r="X75" i="5"/>
  <c r="Z74" i="5"/>
  <c r="X74" i="5"/>
  <c r="Z73" i="5"/>
  <c r="X73" i="5"/>
  <c r="Z72" i="5"/>
  <c r="X72" i="5"/>
  <c r="Z71" i="5"/>
  <c r="X71" i="5"/>
  <c r="Z70" i="5"/>
  <c r="X70" i="5"/>
  <c r="Z69" i="5"/>
  <c r="X69" i="5"/>
  <c r="Z68" i="5"/>
  <c r="X68" i="5"/>
  <c r="Z67" i="5"/>
  <c r="X67" i="5"/>
  <c r="Z66" i="5"/>
  <c r="X66" i="5"/>
  <c r="Z65" i="5"/>
  <c r="X65" i="5"/>
  <c r="Z64" i="5"/>
  <c r="X64" i="5"/>
  <c r="Z63" i="5"/>
  <c r="X63" i="5"/>
  <c r="Z62" i="5"/>
  <c r="X62" i="5"/>
  <c r="Z61" i="5"/>
  <c r="X61" i="5"/>
  <c r="Z60" i="5"/>
  <c r="X60" i="5"/>
  <c r="Z59" i="5"/>
  <c r="X59" i="5"/>
  <c r="Z58" i="5"/>
  <c r="X58" i="5"/>
  <c r="Z57" i="5"/>
  <c r="X57" i="5"/>
  <c r="Z56" i="5"/>
  <c r="X56" i="5"/>
  <c r="Z55" i="5"/>
  <c r="X55" i="5"/>
  <c r="Z54" i="5"/>
  <c r="X54" i="5"/>
  <c r="Z53" i="5"/>
  <c r="X53" i="5"/>
  <c r="Z52" i="5"/>
  <c r="X52" i="5"/>
  <c r="Z51" i="5"/>
  <c r="X51" i="5"/>
  <c r="Z50" i="5"/>
  <c r="X50" i="5"/>
  <c r="Z49" i="5"/>
  <c r="X49" i="5"/>
  <c r="Z48" i="5"/>
  <c r="X48" i="5"/>
  <c r="Z47" i="5"/>
  <c r="X47" i="5"/>
  <c r="Z46" i="5"/>
  <c r="X46" i="5"/>
  <c r="Z45" i="5"/>
  <c r="X45" i="5"/>
  <c r="Z44" i="5"/>
  <c r="X44" i="5"/>
  <c r="Z43" i="5"/>
  <c r="X43" i="5"/>
  <c r="Z42" i="5"/>
  <c r="X42" i="5"/>
  <c r="Z41" i="5"/>
  <c r="X41" i="5"/>
  <c r="Z40" i="5"/>
  <c r="X40" i="5"/>
  <c r="Z39" i="5"/>
  <c r="X39" i="5"/>
  <c r="Z38" i="5"/>
  <c r="X38" i="5"/>
  <c r="Z37" i="5"/>
  <c r="X37" i="5"/>
  <c r="Z36" i="5"/>
  <c r="X36" i="5"/>
  <c r="Z35" i="5"/>
  <c r="X35" i="5"/>
  <c r="Z11" i="5"/>
  <c r="X11" i="5"/>
  <c r="Z10" i="5"/>
  <c r="X10" i="5"/>
  <c r="Z9" i="5"/>
  <c r="X9" i="5"/>
  <c r="Z8" i="5"/>
  <c r="X8" i="5"/>
  <c r="Z7" i="5"/>
  <c r="X7" i="5"/>
  <c r="Z6" i="5"/>
  <c r="X6" i="5"/>
  <c r="Z5" i="5"/>
  <c r="X5" i="5"/>
  <c r="Z4" i="5"/>
  <c r="X4" i="5"/>
  <c r="M30" i="5" l="1"/>
  <c r="I47" i="2"/>
  <c r="K26" i="5"/>
  <c r="L26" i="5"/>
  <c r="L27" i="5"/>
  <c r="K27" i="5"/>
  <c r="K28" i="5"/>
  <c r="L28" i="5"/>
  <c r="L29" i="5"/>
  <c r="K29" i="5"/>
  <c r="F17" i="5"/>
  <c r="C10" i="5"/>
  <c r="F10" i="5"/>
  <c r="D10" i="5"/>
  <c r="E10" i="5"/>
  <c r="B8" i="5"/>
  <c r="J47" i="2" l="1"/>
  <c r="L30" i="5"/>
  <c r="K30" i="5"/>
  <c r="E17" i="5"/>
  <c r="K47" i="2" l="1"/>
  <c r="B8" i="3"/>
  <c r="B13" i="3" s="1"/>
  <c r="B15" i="3" s="1"/>
  <c r="B17" i="3" s="1"/>
  <c r="B20" i="3" s="1"/>
  <c r="B22" i="3" s="1"/>
  <c r="G17" i="3"/>
  <c r="L47" i="2" l="1"/>
  <c r="B10" i="5"/>
  <c r="M47" i="2" l="1"/>
</calcChain>
</file>

<file path=xl/sharedStrings.xml><?xml version="1.0" encoding="utf-8"?>
<sst xmlns="http://schemas.openxmlformats.org/spreadsheetml/2006/main" count="123" uniqueCount="102">
  <si>
    <t>Name</t>
  </si>
  <si>
    <t>Instructions</t>
  </si>
  <si>
    <t xml:space="preserve">Solve all questions provided in the 'Questions' sheets. Follow the instructions in each question. </t>
  </si>
  <si>
    <t>Data related to the question is provided in the 'Data' sheet or Questions sheet itself</t>
  </si>
  <si>
    <t>Particulars</t>
  </si>
  <si>
    <t>Revenue from Operations</t>
  </si>
  <si>
    <t>EBITDA</t>
  </si>
  <si>
    <t>Depreciation &amp; Amortization</t>
  </si>
  <si>
    <t>PBT</t>
  </si>
  <si>
    <t>Tax</t>
  </si>
  <si>
    <t>PAT</t>
  </si>
  <si>
    <t>Trade Receivables</t>
  </si>
  <si>
    <t>Inventories</t>
  </si>
  <si>
    <t>Trade Payables</t>
  </si>
  <si>
    <t>Net Working Capital</t>
  </si>
  <si>
    <t>Total Debt</t>
  </si>
  <si>
    <t>Consolidated Financials</t>
  </si>
  <si>
    <t>Price</t>
  </si>
  <si>
    <t>MarketCap
(Rs Cr)</t>
  </si>
  <si>
    <t>Net Debt</t>
  </si>
  <si>
    <t>EV
(Rs Cr)</t>
  </si>
  <si>
    <t>Sales
(Rs Cr)</t>
  </si>
  <si>
    <t>EBITDA
(Rs Cr)</t>
  </si>
  <si>
    <t>PAT
(Rs Cr)</t>
  </si>
  <si>
    <t>EV/Sales</t>
  </si>
  <si>
    <t>EV/EBITDA</t>
  </si>
  <si>
    <t>P/E</t>
  </si>
  <si>
    <t>P/S</t>
  </si>
  <si>
    <t>Main Company</t>
  </si>
  <si>
    <t>Competitor 1</t>
  </si>
  <si>
    <t>Competitor 2</t>
  </si>
  <si>
    <t>Competitor 3</t>
  </si>
  <si>
    <t>Avg</t>
  </si>
  <si>
    <t>Perpetual Growth Rate</t>
  </si>
  <si>
    <t>Re</t>
  </si>
  <si>
    <t>WACC</t>
  </si>
  <si>
    <t>Rd (post tax)</t>
  </si>
  <si>
    <t>All the very best</t>
  </si>
  <si>
    <t>Fill your information in the Questions Sheet (row 2, 3, &amp; 4)</t>
  </si>
  <si>
    <t>Q1</t>
  </si>
  <si>
    <t>Q2</t>
  </si>
  <si>
    <t>Q3</t>
  </si>
  <si>
    <t>Q4</t>
  </si>
  <si>
    <t>Q5</t>
  </si>
  <si>
    <t>Q6</t>
  </si>
  <si>
    <t>TOTAL</t>
  </si>
  <si>
    <t>Summary of Questions &amp; Marks</t>
  </si>
  <si>
    <t xml:space="preserve">Question No. </t>
  </si>
  <si>
    <t>Marks</t>
  </si>
  <si>
    <t>Minority Interest</t>
  </si>
  <si>
    <t>No of Shares  (cr)</t>
  </si>
  <si>
    <t>Make sure the questions are solved in the designated cells marked in light green colour</t>
  </si>
  <si>
    <t>*answer only in green coloured cells</t>
  </si>
  <si>
    <t>No calculations outside of the light green colour cells will be checked</t>
  </si>
  <si>
    <t>Formula &amp; method used for solving is more important than the answer itself. ForeVision's decision of marks will be final.</t>
  </si>
  <si>
    <t>Submit the required details and upload the saved excel file in the below link</t>
  </si>
  <si>
    <t>Q7</t>
  </si>
  <si>
    <r>
      <rPr>
        <b/>
        <i/>
        <u/>
        <sz val="11"/>
        <color theme="1"/>
        <rFont val="Book Antiqua"/>
        <family val="1"/>
      </rPr>
      <t>Please Note:</t>
    </r>
    <r>
      <rPr>
        <b/>
        <i/>
        <sz val="11"/>
        <color theme="1"/>
        <rFont val="Book Antiqua"/>
        <family val="1"/>
      </rPr>
      <t xml:space="preserve"> Negative marks will be given if a student is found copying</t>
    </r>
  </si>
  <si>
    <t>Submission Link</t>
  </si>
  <si>
    <t>Only submission received within duration will be accepted (timestamp will be used for the same)</t>
  </si>
  <si>
    <t>FOREVISION: FINANCIAL ANALYTICS TEST</t>
  </si>
  <si>
    <t>Cell Link</t>
  </si>
  <si>
    <t>Base Scenario</t>
  </si>
  <si>
    <t>Pessimistic Scenario</t>
  </si>
  <si>
    <t>Expected Sector Growth Rate</t>
  </si>
  <si>
    <t>Optimistic Scenario</t>
  </si>
  <si>
    <t>FY2027</t>
  </si>
  <si>
    <t>FY2028</t>
  </si>
  <si>
    <t>FY2029</t>
  </si>
  <si>
    <t>FY2030</t>
  </si>
  <si>
    <t>FY2031</t>
  </si>
  <si>
    <t>Capex</t>
  </si>
  <si>
    <t>Enterprise Value</t>
  </si>
  <si>
    <t>Interest Cost</t>
  </si>
  <si>
    <t>Tax Rate</t>
  </si>
  <si>
    <t>Long Term Debt</t>
  </si>
  <si>
    <t>Short Term Debt</t>
  </si>
  <si>
    <t>Build FCFF based Enterprise Value [use data in the Data sheet]</t>
  </si>
  <si>
    <t>Build a combo box (form control) object, with the below options and link it to the expected sector growth rate [use the below data only]</t>
  </si>
  <si>
    <t>Multiples Table</t>
  </si>
  <si>
    <t>Calculate MarketCap using P/E Multiple [use data in Data sheet]</t>
  </si>
  <si>
    <t>Year</t>
  </si>
  <si>
    <t>Project Cashflows</t>
  </si>
  <si>
    <t>Calculate Discounted Payback Period [use below data only]</t>
  </si>
  <si>
    <t>Calculate Tax &amp; PAT [use below data only]</t>
  </si>
  <si>
    <t>Build Sensitivity Analysis [use below data only]</t>
  </si>
  <si>
    <t>Selling Price</t>
  </si>
  <si>
    <t>RM Price</t>
  </si>
  <si>
    <t>Build sensitivity analysis for RM Price of FY26 if the Selling Price changed by the followings numbers</t>
  </si>
  <si>
    <t xml:space="preserve">Price </t>
  </si>
  <si>
    <t>Monthly Churn %</t>
  </si>
  <si>
    <t>GM %</t>
  </si>
  <si>
    <t xml:space="preserve">GM CAC Payback (in months) </t>
  </si>
  <si>
    <t>Calculate CAC and LTV/CAC</t>
  </si>
  <si>
    <t>Save the excel file with the name ROLL NO_YOUR NAME (example 24BSP6454_ABHISEK SALECHA)</t>
  </si>
  <si>
    <t>Date</t>
  </si>
  <si>
    <t>RSI</t>
  </si>
  <si>
    <t xml:space="preserve">Find RSI Divergence for JSW Steel Ltd. Consider only recent prices for date after 01-01-2026 </t>
  </si>
  <si>
    <t>[Use Trading View, type the Date, Price and RSI manually. Select High,Low, Higher High, Lower Low from dropdown]</t>
  </si>
  <si>
    <t>Q8</t>
  </si>
  <si>
    <t>BSP Id</t>
  </si>
  <si>
    <t>Email id (IBS or personal)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</si>
</sst>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[$-409]mmm\-yy;@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_ * #,##0_ ;_ * \-#,##0_ ;_ * &quot;-&quot;??_ ;_ @_ "/>
    <numFmt numFmtId="169" formatCode="_(* #,##0.0_);_(* \(#,##0.0\);_(* &quot;-&quot;??_);_(@_)"/>
    <numFmt numFmtId="170" formatCode="[$-409]d\-m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0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rgb="FF0000FF"/>
      <name val="Book Antiqua"/>
      <family val="1"/>
    </font>
    <font>
      <b/>
      <u/>
      <sz val="10"/>
      <color theme="1"/>
      <name val="Book Antiqua"/>
      <family val="1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i/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Book Antiqua"/>
      <family val="1"/>
    </font>
    <font>
      <b/>
      <i/>
      <sz val="11"/>
      <color theme="1"/>
      <name val="Book Antiqua"/>
      <family val="1"/>
    </font>
    <font>
      <b/>
      <i/>
      <u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7" fillId="0" borderId="0" xfId="0" applyFont="1"/>
    <xf numFmtId="167" fontId="6" fillId="0" borderId="1" xfId="3" applyNumberFormat="1" applyFont="1" applyBorder="1"/>
    <xf numFmtId="0" fontId="5" fillId="0" borderId="1" xfId="0" applyFont="1" applyBorder="1"/>
    <xf numFmtId="167" fontId="5" fillId="0" borderId="1" xfId="3" applyNumberFormat="1" applyFont="1" applyBorder="1"/>
    <xf numFmtId="167" fontId="6" fillId="0" borderId="1" xfId="3" applyNumberFormat="1" applyFont="1" applyFill="1" applyBorder="1"/>
    <xf numFmtId="167" fontId="4" fillId="0" borderId="0" xfId="0" applyNumberFormat="1" applyFont="1"/>
    <xf numFmtId="167" fontId="8" fillId="0" borderId="1" xfId="3" applyNumberFormat="1" applyFont="1" applyBorder="1"/>
    <xf numFmtId="0" fontId="2" fillId="0" borderId="1" xfId="0" applyFont="1" applyBorder="1"/>
    <xf numFmtId="0" fontId="9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9" fontId="6" fillId="0" borderId="1" xfId="3" applyNumberFormat="1" applyFont="1" applyFill="1" applyBorder="1"/>
    <xf numFmtId="167" fontId="4" fillId="0" borderId="1" xfId="3" applyNumberFormat="1" applyFont="1" applyFill="1" applyBorder="1"/>
    <xf numFmtId="167" fontId="6" fillId="0" borderId="8" xfId="3" applyNumberFormat="1" applyFont="1" applyFill="1" applyBorder="1"/>
    <xf numFmtId="169" fontId="6" fillId="0" borderId="8" xfId="3" applyNumberFormat="1" applyFont="1" applyFill="1" applyBorder="1"/>
    <xf numFmtId="0" fontId="5" fillId="0" borderId="1" xfId="0" applyFont="1" applyBorder="1" applyAlignment="1">
      <alignment horizontal="center"/>
    </xf>
    <xf numFmtId="168" fontId="2" fillId="0" borderId="1" xfId="1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170" fontId="6" fillId="0" borderId="0" xfId="0" applyNumberFormat="1" applyFont="1"/>
    <xf numFmtId="167" fontId="6" fillId="0" borderId="0" xfId="3" applyNumberFormat="1" applyFont="1" applyBorder="1"/>
    <xf numFmtId="10" fontId="4" fillId="0" borderId="0" xfId="2" applyNumberFormat="1" applyFont="1" applyBorder="1"/>
    <xf numFmtId="169" fontId="6" fillId="0" borderId="0" xfId="3" applyNumberFormat="1" applyFont="1" applyFill="1" applyBorder="1"/>
    <xf numFmtId="169" fontId="6" fillId="0" borderId="0" xfId="3" applyNumberFormat="1" applyFont="1" applyBorder="1"/>
    <xf numFmtId="0" fontId="2" fillId="0" borderId="4" xfId="0" applyFont="1" applyBorder="1"/>
    <xf numFmtId="0" fontId="2" fillId="0" borderId="12" xfId="0" applyFont="1" applyBorder="1"/>
    <xf numFmtId="0" fontId="10" fillId="0" borderId="4" xfId="0" applyFont="1" applyBorder="1"/>
    <xf numFmtId="0" fontId="10" fillId="0" borderId="6" xfId="0" applyFont="1" applyBorder="1"/>
    <xf numFmtId="43" fontId="4" fillId="0" borderId="1" xfId="1" applyFont="1" applyBorder="1"/>
    <xf numFmtId="43" fontId="5" fillId="0" borderId="1" xfId="0" applyNumberFormat="1" applyFont="1" applyBorder="1"/>
    <xf numFmtId="166" fontId="4" fillId="0" borderId="0" xfId="2" applyNumberFormat="1" applyFont="1"/>
    <xf numFmtId="0" fontId="2" fillId="5" borderId="1" xfId="0" applyFont="1" applyFill="1" applyBorder="1"/>
    <xf numFmtId="168" fontId="2" fillId="5" borderId="1" xfId="1" applyNumberFormat="1" applyFont="1" applyFill="1" applyBorder="1"/>
    <xf numFmtId="1" fontId="9" fillId="5" borderId="1" xfId="0" applyNumberFormat="1" applyFont="1" applyFill="1" applyBorder="1"/>
    <xf numFmtId="43" fontId="2" fillId="5" borderId="1" xfId="1" applyFont="1" applyFill="1" applyBorder="1"/>
    <xf numFmtId="0" fontId="1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4" xfId="0" applyFont="1" applyBorder="1" applyAlignment="1">
      <alignment horizontal="center" vertical="center"/>
    </xf>
    <xf numFmtId="0" fontId="13" fillId="0" borderId="5" xfId="4" applyFont="1" applyBorder="1"/>
    <xf numFmtId="0" fontId="2" fillId="0" borderId="11" xfId="0" applyFont="1" applyBorder="1"/>
    <xf numFmtId="0" fontId="2" fillId="5" borderId="1" xfId="2" applyNumberFormat="1" applyFont="1" applyFill="1" applyBorder="1"/>
    <xf numFmtId="0" fontId="14" fillId="0" borderId="0" xfId="0" applyFont="1" applyAlignment="1">
      <alignment horizontal="left" vertical="center"/>
    </xf>
    <xf numFmtId="0" fontId="9" fillId="0" borderId="0" xfId="0" applyFont="1"/>
    <xf numFmtId="0" fontId="12" fillId="0" borderId="5" xfId="4" applyBorder="1"/>
    <xf numFmtId="9" fontId="9" fillId="5" borderId="1" xfId="2" applyFont="1" applyFill="1" applyBorder="1"/>
    <xf numFmtId="0" fontId="9" fillId="5" borderId="1" xfId="0" applyFont="1" applyFill="1" applyBorder="1"/>
    <xf numFmtId="168" fontId="9" fillId="5" borderId="1" xfId="1" applyNumberFormat="1" applyFont="1" applyFill="1" applyBorder="1"/>
    <xf numFmtId="0" fontId="9" fillId="3" borderId="1" xfId="0" applyFont="1" applyFill="1" applyBorder="1" applyAlignment="1">
      <alignment horizontal="center"/>
    </xf>
    <xf numFmtId="10" fontId="4" fillId="0" borderId="1" xfId="0" applyNumberFormat="1" applyFont="1" applyBorder="1"/>
    <xf numFmtId="168" fontId="4" fillId="0" borderId="1" xfId="1" applyNumberFormat="1" applyFont="1" applyBorder="1"/>
    <xf numFmtId="166" fontId="2" fillId="0" borderId="0" xfId="2" applyNumberFormat="1" applyFont="1"/>
    <xf numFmtId="168" fontId="2" fillId="0" borderId="1" xfId="1" applyNumberFormat="1" applyFont="1" applyFill="1" applyBorder="1"/>
    <xf numFmtId="168" fontId="2" fillId="5" borderId="1" xfId="1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/>
    <xf numFmtId="168" fontId="2" fillId="5" borderId="1" xfId="0" applyNumberFormat="1" applyFont="1" applyFill="1" applyBorder="1"/>
    <xf numFmtId="0" fontId="3" fillId="4" borderId="2" xfId="1" applyNumberFormat="1" applyFont="1" applyFill="1" applyBorder="1" applyAlignment="1">
      <alignment horizontal="center"/>
    </xf>
    <xf numFmtId="0" fontId="3" fillId="4" borderId="3" xfId="1" applyNumberFormat="1" applyFont="1" applyFill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5">
    <cellStyle name="Comma" xfId="1" builtinId="3"/>
    <cellStyle name="Comma 2 2" xfId="3" xr:uid="{21DE5A9A-329B-4250-8F52-AEE4A011D5B4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zohopublic.in/abhiseksalechagm1/form/SubmissionForm/formperma/aV2l_02ezhF-rrNFvDJXrVEdowsR-nbLnvx_uCl9bI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6849-607B-46BB-97B3-180F5A5C27BA}">
  <sheetPr codeName="Sheet4"/>
  <dimension ref="A1:H25"/>
  <sheetViews>
    <sheetView showGridLines="0" topLeftCell="A2" zoomScale="90" zoomScaleNormal="90" workbookViewId="0">
      <selection activeCell="G7" sqref="G7:H7"/>
    </sheetView>
  </sheetViews>
  <sheetFormatPr defaultColWidth="8.81640625" defaultRowHeight="14.5" x14ac:dyDescent="0.35"/>
  <cols>
    <col min="1" max="1" width="3.1796875" style="1" customWidth="1"/>
    <col min="2" max="2" width="7.90625" style="6" bestFit="1" customWidth="1"/>
    <col min="3" max="3" width="119.90625" style="1" bestFit="1" customWidth="1"/>
    <col min="4" max="4" width="8.81640625" style="1"/>
    <col min="5" max="5" width="5.08984375" style="1" customWidth="1"/>
    <col min="6" max="6" width="13.1796875" style="1" bestFit="1" customWidth="1"/>
    <col min="7" max="7" width="8.81640625" style="1"/>
    <col min="8" max="8" width="8.6328125" style="1" customWidth="1"/>
    <col min="9" max="16384" width="8.81640625" style="1"/>
  </cols>
  <sheetData>
    <row r="1" spans="1:8" x14ac:dyDescent="0.35">
      <c r="B1" s="1"/>
    </row>
    <row r="2" spans="1:8" x14ac:dyDescent="0.35">
      <c r="A2" s="2"/>
      <c r="B2" s="75" t="s">
        <v>60</v>
      </c>
      <c r="C2" s="75"/>
    </row>
    <row r="4" spans="1:8" x14ac:dyDescent="0.35">
      <c r="B4" s="76" t="s">
        <v>1</v>
      </c>
      <c r="C4" s="77"/>
      <c r="E4" s="78" t="s">
        <v>46</v>
      </c>
      <c r="F4" s="79"/>
      <c r="G4" s="79"/>
      <c r="H4" s="80"/>
    </row>
    <row r="5" spans="1:8" x14ac:dyDescent="0.35">
      <c r="B5" s="47"/>
      <c r="C5" s="48"/>
      <c r="E5" s="35"/>
      <c r="H5" s="3"/>
    </row>
    <row r="6" spans="1:8" x14ac:dyDescent="0.35">
      <c r="B6" s="49">
        <v>1</v>
      </c>
      <c r="C6" s="3" t="s">
        <v>38</v>
      </c>
      <c r="E6" s="81" t="s">
        <v>47</v>
      </c>
      <c r="F6" s="82"/>
      <c r="G6" s="81" t="s">
        <v>48</v>
      </c>
      <c r="H6" s="82"/>
    </row>
    <row r="7" spans="1:8" x14ac:dyDescent="0.35">
      <c r="B7" s="49"/>
      <c r="C7" s="3"/>
      <c r="E7" s="71" t="s">
        <v>39</v>
      </c>
      <c r="F7" s="72"/>
      <c r="G7" s="69">
        <v>10</v>
      </c>
      <c r="H7" s="70"/>
    </row>
    <row r="8" spans="1:8" x14ac:dyDescent="0.35">
      <c r="B8" s="49">
        <f>B6+1</f>
        <v>2</v>
      </c>
      <c r="C8" s="3" t="s">
        <v>2</v>
      </c>
      <c r="E8" s="71" t="s">
        <v>40</v>
      </c>
      <c r="F8" s="72"/>
      <c r="G8" s="69">
        <v>20</v>
      </c>
      <c r="H8" s="70"/>
    </row>
    <row r="9" spans="1:8" x14ac:dyDescent="0.35">
      <c r="B9" s="49"/>
      <c r="C9" s="3" t="s">
        <v>51</v>
      </c>
      <c r="E9" s="71" t="s">
        <v>41</v>
      </c>
      <c r="F9" s="72"/>
      <c r="G9" s="69">
        <v>10</v>
      </c>
      <c r="H9" s="70"/>
    </row>
    <row r="10" spans="1:8" x14ac:dyDescent="0.35">
      <c r="B10" s="49"/>
      <c r="C10" s="3" t="s">
        <v>3</v>
      </c>
      <c r="E10" s="71" t="s">
        <v>42</v>
      </c>
      <c r="F10" s="72"/>
      <c r="G10" s="69">
        <v>10</v>
      </c>
      <c r="H10" s="70"/>
    </row>
    <row r="11" spans="1:8" x14ac:dyDescent="0.35">
      <c r="B11" s="49"/>
      <c r="C11" s="3" t="s">
        <v>53</v>
      </c>
      <c r="E11" s="71" t="s">
        <v>43</v>
      </c>
      <c r="F11" s="72"/>
      <c r="G11" s="69">
        <v>10</v>
      </c>
      <c r="H11" s="70"/>
    </row>
    <row r="12" spans="1:8" x14ac:dyDescent="0.35">
      <c r="B12" s="49"/>
      <c r="C12" s="3"/>
      <c r="E12" s="71" t="s">
        <v>44</v>
      </c>
      <c r="F12" s="72"/>
      <c r="G12" s="69">
        <v>15</v>
      </c>
      <c r="H12" s="70"/>
    </row>
    <row r="13" spans="1:8" x14ac:dyDescent="0.35">
      <c r="B13" s="49">
        <f>B8+1</f>
        <v>3</v>
      </c>
      <c r="C13" s="3" t="s">
        <v>54</v>
      </c>
      <c r="E13" s="71" t="s">
        <v>56</v>
      </c>
      <c r="F13" s="72"/>
      <c r="G13" s="69">
        <v>15</v>
      </c>
      <c r="H13" s="70"/>
    </row>
    <row r="14" spans="1:8" x14ac:dyDescent="0.35">
      <c r="B14" s="49"/>
      <c r="C14" s="3"/>
      <c r="E14" s="71" t="s">
        <v>99</v>
      </c>
      <c r="F14" s="72"/>
      <c r="G14" s="69">
        <v>10</v>
      </c>
      <c r="H14" s="70"/>
    </row>
    <row r="15" spans="1:8" x14ac:dyDescent="0.35">
      <c r="B15" s="49">
        <f>B13+1</f>
        <v>4</v>
      </c>
      <c r="C15" s="3" t="s">
        <v>94</v>
      </c>
      <c r="E15" s="71"/>
      <c r="F15" s="72"/>
      <c r="G15" s="69"/>
      <c r="H15" s="70"/>
    </row>
    <row r="16" spans="1:8" x14ac:dyDescent="0.35">
      <c r="B16" s="49"/>
      <c r="C16" s="3"/>
      <c r="E16" s="71"/>
      <c r="F16" s="72"/>
      <c r="G16" s="69"/>
      <c r="H16" s="70"/>
    </row>
    <row r="17" spans="2:8" x14ac:dyDescent="0.35">
      <c r="B17" s="49">
        <f>B15+1</f>
        <v>5</v>
      </c>
      <c r="C17" s="3" t="s">
        <v>55</v>
      </c>
      <c r="E17" s="73" t="s">
        <v>45</v>
      </c>
      <c r="F17" s="74"/>
      <c r="G17" s="67">
        <f>SUM(G7:G16)</f>
        <v>100</v>
      </c>
      <c r="H17" s="68"/>
    </row>
    <row r="18" spans="2:8" x14ac:dyDescent="0.35">
      <c r="B18" s="49"/>
      <c r="C18" s="55" t="s">
        <v>58</v>
      </c>
      <c r="E18" s="37" t="s">
        <v>52</v>
      </c>
      <c r="F18" s="51"/>
      <c r="G18" s="51"/>
      <c r="H18" s="48"/>
    </row>
    <row r="19" spans="2:8" x14ac:dyDescent="0.35">
      <c r="B19" s="49"/>
      <c r="C19" s="50"/>
      <c r="E19" s="37"/>
      <c r="H19" s="3"/>
    </row>
    <row r="20" spans="2:8" x14ac:dyDescent="0.35">
      <c r="B20" s="49">
        <f>B17+1</f>
        <v>6</v>
      </c>
      <c r="C20" s="3" t="s">
        <v>59</v>
      </c>
      <c r="E20" s="37"/>
      <c r="H20" s="3"/>
    </row>
    <row r="21" spans="2:8" x14ac:dyDescent="0.35">
      <c r="B21" s="49"/>
      <c r="C21" s="3"/>
      <c r="E21" s="37"/>
      <c r="H21" s="3"/>
    </row>
    <row r="22" spans="2:8" x14ac:dyDescent="0.35">
      <c r="B22" s="49">
        <f>B20+1</f>
        <v>7</v>
      </c>
      <c r="C22" s="3" t="s">
        <v>37</v>
      </c>
      <c r="E22" s="37"/>
      <c r="H22" s="3"/>
    </row>
    <row r="23" spans="2:8" x14ac:dyDescent="0.35">
      <c r="B23" s="4"/>
      <c r="C23" s="5"/>
      <c r="E23" s="38"/>
      <c r="F23" s="36"/>
      <c r="G23" s="36"/>
      <c r="H23" s="5"/>
    </row>
    <row r="25" spans="2:8" x14ac:dyDescent="0.35">
      <c r="B25" s="53" t="s">
        <v>57</v>
      </c>
    </row>
  </sheetData>
  <mergeCells count="27">
    <mergeCell ref="B2:C2"/>
    <mergeCell ref="B4:C4"/>
    <mergeCell ref="E4:H4"/>
    <mergeCell ref="E6:F6"/>
    <mergeCell ref="E7:F7"/>
    <mergeCell ref="G7:H7"/>
    <mergeCell ref="G6:H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G17:H17"/>
    <mergeCell ref="G16:H16"/>
    <mergeCell ref="G15:H15"/>
    <mergeCell ref="G9:H9"/>
    <mergeCell ref="G8:H8"/>
    <mergeCell ref="G14:H14"/>
    <mergeCell ref="G13:H13"/>
    <mergeCell ref="G12:H12"/>
    <mergeCell ref="G11:H11"/>
    <mergeCell ref="G10:H10"/>
  </mergeCells>
  <hyperlinks>
    <hyperlink ref="C18" r:id="rId1" xr:uid="{383F20DB-FE3C-41DB-B6C4-6EC09D20C82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CA3D-09D7-4375-8A2B-32511F9DA636}">
  <dimension ref="A2:Z221"/>
  <sheetViews>
    <sheetView showGridLines="0" topLeftCell="A10" zoomScaleNormal="100" workbookViewId="0">
      <selection activeCell="A10" sqref="A10"/>
    </sheetView>
  </sheetViews>
  <sheetFormatPr defaultColWidth="8.81640625" defaultRowHeight="13" x14ac:dyDescent="0.3"/>
  <cols>
    <col min="1" max="1" width="31.6328125" style="7" bestFit="1" customWidth="1"/>
    <col min="2" max="2" width="9.1796875" style="7" bestFit="1" customWidth="1"/>
    <col min="3" max="3" width="11.36328125" style="7" customWidth="1"/>
    <col min="4" max="4" width="10.1796875" style="7" customWidth="1"/>
    <col min="5" max="5" width="9.81640625" style="7" customWidth="1"/>
    <col min="6" max="11" width="8.81640625" style="7"/>
    <col min="12" max="12" width="11.08984375" style="7" bestFit="1" customWidth="1"/>
    <col min="13" max="13" width="9.453125" style="7" customWidth="1"/>
    <col min="14" max="14" width="10.08984375" style="7" customWidth="1"/>
    <col min="15" max="16384" width="8.81640625" style="7"/>
  </cols>
  <sheetData>
    <row r="2" spans="1:26" x14ac:dyDescent="0.3">
      <c r="B2" s="46"/>
      <c r="C2" s="46"/>
      <c r="D2" s="46"/>
      <c r="E2" s="46"/>
    </row>
    <row r="3" spans="1:26" x14ac:dyDescent="0.3">
      <c r="A3" s="8" t="s">
        <v>4</v>
      </c>
      <c r="B3" s="9" t="s">
        <v>66</v>
      </c>
      <c r="C3" s="9" t="s">
        <v>67</v>
      </c>
      <c r="D3" s="9" t="s">
        <v>68</v>
      </c>
      <c r="E3" s="9" t="s">
        <v>69</v>
      </c>
      <c r="F3" s="9" t="s">
        <v>70</v>
      </c>
    </row>
    <row r="4" spans="1:26" x14ac:dyDescent="0.3">
      <c r="A4" s="10" t="s">
        <v>5</v>
      </c>
      <c r="B4" s="12">
        <v>10000</v>
      </c>
      <c r="C4" s="12">
        <v>12000</v>
      </c>
      <c r="D4" s="12">
        <v>14400</v>
      </c>
      <c r="E4" s="12">
        <v>17280</v>
      </c>
      <c r="F4" s="12">
        <v>20736</v>
      </c>
      <c r="V4" s="30">
        <v>45844</v>
      </c>
      <c r="W4" s="31">
        <v>15818.25</v>
      </c>
      <c r="X4" s="32" t="e">
        <f>W4/#REF!-1</f>
        <v>#REF!</v>
      </c>
      <c r="Y4" s="33">
        <v>2921.15</v>
      </c>
      <c r="Z4" s="32" t="e">
        <f>Y4/#REF!-1</f>
        <v>#REF!</v>
      </c>
    </row>
    <row r="5" spans="1:26" x14ac:dyDescent="0.3">
      <c r="A5" s="13" t="s">
        <v>6</v>
      </c>
      <c r="B5" s="14">
        <f>B4*20%</f>
        <v>2000</v>
      </c>
      <c r="C5" s="14">
        <f t="shared" ref="C5:F5" si="0">C4*20%</f>
        <v>2400</v>
      </c>
      <c r="D5" s="14">
        <f t="shared" si="0"/>
        <v>2880</v>
      </c>
      <c r="E5" s="14">
        <f t="shared" si="0"/>
        <v>3456</v>
      </c>
      <c r="F5" s="14">
        <f t="shared" si="0"/>
        <v>4147.2</v>
      </c>
      <c r="V5" s="30">
        <v>45853</v>
      </c>
      <c r="W5" s="31">
        <v>15924.2</v>
      </c>
      <c r="X5" s="32" t="e">
        <f>W5/#REF!-1</f>
        <v>#REF!</v>
      </c>
      <c r="Y5" s="33">
        <v>2885.35</v>
      </c>
      <c r="Z5" s="32" t="e">
        <f>Y5/#REF!-1</f>
        <v>#REF!</v>
      </c>
    </row>
    <row r="6" spans="1:26" x14ac:dyDescent="0.3">
      <c r="A6" s="10" t="s">
        <v>7</v>
      </c>
      <c r="B6" s="12">
        <v>500</v>
      </c>
      <c r="C6" s="12">
        <v>600</v>
      </c>
      <c r="D6" s="12">
        <v>720</v>
      </c>
      <c r="E6" s="12">
        <v>864</v>
      </c>
      <c r="F6" s="12">
        <v>1036.8</v>
      </c>
      <c r="V6" s="30">
        <v>45854</v>
      </c>
      <c r="W6" s="31">
        <v>15923.4</v>
      </c>
      <c r="X6" s="32">
        <f t="shared" ref="X6:X51" si="1">W6/W5-1</f>
        <v>-5.023800253711741E-5</v>
      </c>
      <c r="Y6" s="33">
        <v>2903.9</v>
      </c>
      <c r="Z6" s="32">
        <f t="shared" ref="Z6:Z51" si="2">Y6/Y5-1</f>
        <v>6.4290294071776E-3</v>
      </c>
    </row>
    <row r="7" spans="1:26" x14ac:dyDescent="0.3">
      <c r="A7" s="10" t="s">
        <v>73</v>
      </c>
      <c r="B7" s="12">
        <v>300</v>
      </c>
      <c r="C7" s="12">
        <v>360</v>
      </c>
      <c r="D7" s="12">
        <v>432</v>
      </c>
      <c r="E7" s="12">
        <v>518.4</v>
      </c>
      <c r="F7" s="12">
        <v>622.07999999999993</v>
      </c>
      <c r="V7" s="30">
        <v>45858</v>
      </c>
      <c r="W7" s="31">
        <v>15632.1</v>
      </c>
      <c r="X7" s="32" t="e">
        <f>W7/#REF!-1</f>
        <v>#REF!</v>
      </c>
      <c r="Y7" s="33">
        <v>2840.3</v>
      </c>
      <c r="Z7" s="32" t="e">
        <f>Y7/#REF!-1</f>
        <v>#REF!</v>
      </c>
    </row>
    <row r="8" spans="1:26" x14ac:dyDescent="0.3">
      <c r="A8" s="13" t="s">
        <v>8</v>
      </c>
      <c r="B8" s="14">
        <f>B5-B6-B7</f>
        <v>1200</v>
      </c>
      <c r="C8" s="14">
        <f t="shared" ref="C8:F8" si="3">C5-C6-C7</f>
        <v>1440</v>
      </c>
      <c r="D8" s="14">
        <f t="shared" si="3"/>
        <v>1728</v>
      </c>
      <c r="E8" s="14">
        <f t="shared" si="3"/>
        <v>2073.6</v>
      </c>
      <c r="F8" s="14">
        <f t="shared" si="3"/>
        <v>2488.3199999999997</v>
      </c>
      <c r="V8" s="30">
        <v>45865</v>
      </c>
      <c r="W8" s="31">
        <v>15746.45</v>
      </c>
      <c r="X8" s="32" t="e">
        <f>W8/#REF!-1</f>
        <v>#REF!</v>
      </c>
      <c r="Y8" s="33">
        <v>2795.25</v>
      </c>
      <c r="Z8" s="32" t="e">
        <f>Y8/#REF!-1</f>
        <v>#REF!</v>
      </c>
    </row>
    <row r="9" spans="1:26" x14ac:dyDescent="0.3">
      <c r="A9" s="10" t="s">
        <v>9</v>
      </c>
      <c r="B9" s="12">
        <v>301.8</v>
      </c>
      <c r="C9" s="12">
        <v>362.16</v>
      </c>
      <c r="D9" s="12">
        <v>434.59199999999998</v>
      </c>
      <c r="E9" s="12">
        <v>521.5104</v>
      </c>
      <c r="F9" s="12">
        <v>625.81247999999994</v>
      </c>
      <c r="I9" s="10" t="s">
        <v>74</v>
      </c>
      <c r="J9" s="60">
        <v>0.25169999999999998</v>
      </c>
      <c r="V9" s="30">
        <v>45866</v>
      </c>
      <c r="W9" s="31">
        <v>15709.4</v>
      </c>
      <c r="X9" s="32">
        <f t="shared" si="1"/>
        <v>-2.3529112911164773E-3</v>
      </c>
      <c r="Y9" s="33">
        <v>2778.95</v>
      </c>
      <c r="Z9" s="32">
        <f t="shared" si="2"/>
        <v>-5.8313209909668373E-3</v>
      </c>
    </row>
    <row r="10" spans="1:26" x14ac:dyDescent="0.3">
      <c r="A10" s="13" t="s">
        <v>10</v>
      </c>
      <c r="B10" s="14">
        <f>B8-B9</f>
        <v>898.2</v>
      </c>
      <c r="C10" s="14">
        <f t="shared" ref="C10:F10" si="4">C8-C9</f>
        <v>1077.8399999999999</v>
      </c>
      <c r="D10" s="14">
        <f t="shared" si="4"/>
        <v>1293.4079999999999</v>
      </c>
      <c r="E10" s="14">
        <f t="shared" si="4"/>
        <v>1552.0895999999998</v>
      </c>
      <c r="F10" s="14">
        <f t="shared" si="4"/>
        <v>1862.5075199999997</v>
      </c>
      <c r="V10" s="30">
        <v>45867</v>
      </c>
      <c r="W10" s="31">
        <v>15778.45</v>
      </c>
      <c r="X10" s="32">
        <f t="shared" si="1"/>
        <v>4.3954574967854931E-3</v>
      </c>
      <c r="Y10" s="33">
        <v>2746.7</v>
      </c>
      <c r="Z10" s="32">
        <f t="shared" si="2"/>
        <v>-1.160510264668313E-2</v>
      </c>
    </row>
    <row r="11" spans="1:26" x14ac:dyDescent="0.3">
      <c r="B11" s="41"/>
      <c r="C11" s="41"/>
      <c r="D11" s="41"/>
      <c r="E11" s="16"/>
      <c r="V11" s="30">
        <v>45873</v>
      </c>
      <c r="W11" s="31">
        <v>16258.8</v>
      </c>
      <c r="X11" s="32" t="e">
        <f>W11/#REF!-1</f>
        <v>#REF!</v>
      </c>
      <c r="Y11" s="33">
        <v>2805.2</v>
      </c>
      <c r="Z11" s="32" t="e">
        <f>Y11/#REF!-1</f>
        <v>#REF!</v>
      </c>
    </row>
    <row r="12" spans="1:26" x14ac:dyDescent="0.3">
      <c r="A12" s="10" t="s">
        <v>71</v>
      </c>
      <c r="B12" s="12">
        <v>2000</v>
      </c>
      <c r="C12" s="12">
        <v>2300</v>
      </c>
      <c r="D12" s="12">
        <v>2645</v>
      </c>
      <c r="E12" s="12">
        <v>1000</v>
      </c>
      <c r="F12" s="12">
        <v>1000</v>
      </c>
      <c r="V12" s="30"/>
      <c r="W12" s="31"/>
      <c r="X12" s="32"/>
      <c r="Y12" s="33"/>
      <c r="Z12" s="32"/>
    </row>
    <row r="13" spans="1:26" x14ac:dyDescent="0.3">
      <c r="A13" s="10"/>
      <c r="B13" s="12"/>
      <c r="C13" s="12"/>
      <c r="D13" s="12"/>
      <c r="E13" s="12"/>
      <c r="F13" s="12"/>
      <c r="V13" s="30"/>
      <c r="W13" s="31"/>
      <c r="X13" s="32"/>
      <c r="Y13" s="33"/>
      <c r="Z13" s="32"/>
    </row>
    <row r="14" spans="1:26" x14ac:dyDescent="0.3">
      <c r="A14" s="10" t="s">
        <v>11</v>
      </c>
      <c r="B14" s="12">
        <v>7160</v>
      </c>
      <c r="C14" s="12">
        <v>4505</v>
      </c>
      <c r="D14" s="12">
        <v>4486</v>
      </c>
      <c r="E14" s="12">
        <v>5383.2</v>
      </c>
      <c r="F14" s="12">
        <v>6459.8399999999992</v>
      </c>
      <c r="V14" s="30"/>
      <c r="W14" s="31"/>
      <c r="X14" s="32"/>
      <c r="Y14" s="33"/>
      <c r="Z14" s="32"/>
    </row>
    <row r="15" spans="1:26" x14ac:dyDescent="0.3">
      <c r="A15" s="10" t="s">
        <v>12</v>
      </c>
      <c r="B15" s="12">
        <v>14548</v>
      </c>
      <c r="C15" s="12">
        <v>13773</v>
      </c>
      <c r="D15" s="12">
        <v>13764</v>
      </c>
      <c r="E15" s="12">
        <v>16516.8</v>
      </c>
      <c r="F15" s="12">
        <v>19820.16</v>
      </c>
      <c r="V15" s="30"/>
      <c r="W15" s="31"/>
      <c r="X15" s="32"/>
      <c r="Y15" s="33"/>
      <c r="Z15" s="32"/>
    </row>
    <row r="16" spans="1:26" x14ac:dyDescent="0.3">
      <c r="A16" s="10" t="s">
        <v>13</v>
      </c>
      <c r="B16" s="12">
        <v>8079.5</v>
      </c>
      <c r="C16" s="12">
        <v>8959</v>
      </c>
      <c r="D16" s="12">
        <v>13243</v>
      </c>
      <c r="E16" s="12">
        <v>15891.599999999999</v>
      </c>
      <c r="F16" s="12">
        <v>19069.919999999998</v>
      </c>
      <c r="V16" s="30"/>
      <c r="W16" s="31"/>
      <c r="X16" s="32"/>
      <c r="Y16" s="33"/>
      <c r="Z16" s="32"/>
    </row>
    <row r="17" spans="1:26" x14ac:dyDescent="0.3">
      <c r="A17" s="13" t="s">
        <v>14</v>
      </c>
      <c r="B17" s="17">
        <f>B14+B15-B16</f>
        <v>13628.5</v>
      </c>
      <c r="C17" s="17">
        <f t="shared" ref="C17:F17" si="5">C14+C15-C16</f>
        <v>9319</v>
      </c>
      <c r="D17" s="17">
        <f t="shared" si="5"/>
        <v>5007</v>
      </c>
      <c r="E17" s="17">
        <f t="shared" si="5"/>
        <v>6008.4000000000015</v>
      </c>
      <c r="F17" s="17">
        <f t="shared" si="5"/>
        <v>7210.0800000000017</v>
      </c>
      <c r="V17" s="30"/>
      <c r="W17" s="31"/>
      <c r="X17" s="32"/>
      <c r="Y17" s="33"/>
      <c r="Z17" s="32"/>
    </row>
    <row r="18" spans="1:26" x14ac:dyDescent="0.3">
      <c r="B18" s="41"/>
      <c r="C18" s="41"/>
      <c r="D18" s="41"/>
      <c r="E18" s="16"/>
      <c r="V18" s="30"/>
      <c r="W18" s="31"/>
      <c r="X18" s="32"/>
      <c r="Y18" s="33"/>
      <c r="Z18" s="32"/>
    </row>
    <row r="19" spans="1:26" x14ac:dyDescent="0.3">
      <c r="A19" s="10" t="s">
        <v>75</v>
      </c>
      <c r="B19" s="12">
        <v>5000</v>
      </c>
      <c r="C19" s="12">
        <v>4750</v>
      </c>
      <c r="D19" s="12">
        <v>4512.5</v>
      </c>
      <c r="E19" s="12">
        <v>4286.875</v>
      </c>
      <c r="F19" s="12">
        <v>4072.53125</v>
      </c>
      <c r="V19" s="30"/>
      <c r="W19" s="31"/>
      <c r="X19" s="32"/>
      <c r="Y19" s="33"/>
      <c r="Z19" s="32"/>
    </row>
    <row r="20" spans="1:26" x14ac:dyDescent="0.3">
      <c r="A20" s="10" t="s">
        <v>76</v>
      </c>
      <c r="B20" s="12">
        <v>1362.8500000000001</v>
      </c>
      <c r="C20" s="12">
        <v>931.90000000000009</v>
      </c>
      <c r="D20" s="12">
        <v>500.70000000000005</v>
      </c>
      <c r="E20" s="12">
        <v>600.84000000000015</v>
      </c>
      <c r="F20" s="12">
        <v>721.00800000000027</v>
      </c>
      <c r="V20" s="30"/>
      <c r="W20" s="31"/>
      <c r="X20" s="32"/>
      <c r="Y20" s="33"/>
      <c r="Z20" s="32"/>
    </row>
    <row r="21" spans="1:26" x14ac:dyDescent="0.3">
      <c r="A21" s="10" t="s">
        <v>15</v>
      </c>
      <c r="B21" s="61">
        <f>SUM(B19:B20)</f>
        <v>6362.85</v>
      </c>
      <c r="C21" s="61">
        <f t="shared" ref="C21:F21" si="6">SUM(C19:C20)</f>
        <v>5681.9</v>
      </c>
      <c r="D21" s="61">
        <f t="shared" si="6"/>
        <v>5013.2</v>
      </c>
      <c r="E21" s="61">
        <f t="shared" si="6"/>
        <v>4887.7150000000001</v>
      </c>
      <c r="F21" s="61">
        <f t="shared" si="6"/>
        <v>4793.5392499999998</v>
      </c>
      <c r="V21" s="30"/>
      <c r="W21" s="31"/>
      <c r="X21" s="32"/>
      <c r="Y21" s="33"/>
      <c r="Z21" s="32"/>
    </row>
    <row r="22" spans="1:26" x14ac:dyDescent="0.3">
      <c r="B22" s="41"/>
      <c r="C22" s="41"/>
      <c r="D22" s="41"/>
      <c r="E22" s="16"/>
      <c r="V22" s="30"/>
      <c r="W22" s="31"/>
      <c r="X22" s="32"/>
      <c r="Y22" s="33"/>
      <c r="Z22" s="32"/>
    </row>
    <row r="23" spans="1:26" x14ac:dyDescent="0.3">
      <c r="B23" s="41"/>
      <c r="C23" s="41"/>
      <c r="D23" s="41"/>
      <c r="E23" s="16"/>
      <c r="V23" s="30"/>
      <c r="W23" s="31"/>
      <c r="X23" s="32"/>
      <c r="Y23" s="33"/>
      <c r="Z23" s="32"/>
    </row>
    <row r="24" spans="1:26" x14ac:dyDescent="0.3">
      <c r="A24" s="11" t="s">
        <v>79</v>
      </c>
      <c r="B24" s="41"/>
      <c r="C24" s="41"/>
      <c r="D24" s="41"/>
      <c r="E24" s="16"/>
      <c r="V24" s="30"/>
      <c r="W24" s="31"/>
      <c r="X24" s="32"/>
      <c r="Y24" s="33"/>
      <c r="Z24" s="32"/>
    </row>
    <row r="25" spans="1:26" ht="26" x14ac:dyDescent="0.3">
      <c r="A25" s="20" t="s">
        <v>16</v>
      </c>
      <c r="B25" s="20" t="s">
        <v>17</v>
      </c>
      <c r="C25" s="21" t="s">
        <v>50</v>
      </c>
      <c r="D25" s="21" t="s">
        <v>18</v>
      </c>
      <c r="E25" s="21" t="s">
        <v>49</v>
      </c>
      <c r="F25" s="21" t="s">
        <v>19</v>
      </c>
      <c r="G25" s="21" t="s">
        <v>20</v>
      </c>
      <c r="H25" s="21" t="s">
        <v>21</v>
      </c>
      <c r="I25" s="21" t="s">
        <v>22</v>
      </c>
      <c r="J25" s="21" t="s">
        <v>23</v>
      </c>
      <c r="K25" s="21" t="s">
        <v>24</v>
      </c>
      <c r="L25" s="21" t="s">
        <v>25</v>
      </c>
      <c r="M25" s="21" t="s">
        <v>26</v>
      </c>
      <c r="N25" s="21" t="s">
        <v>27</v>
      </c>
      <c r="V25" s="30"/>
      <c r="W25" s="31"/>
      <c r="X25" s="32"/>
      <c r="Y25" s="33"/>
      <c r="Z25" s="32"/>
    </row>
    <row r="26" spans="1:26" x14ac:dyDescent="0.3">
      <c r="A26" s="10" t="s">
        <v>28</v>
      </c>
      <c r="B26" s="15">
        <v>694.4</v>
      </c>
      <c r="C26" s="22">
        <v>240</v>
      </c>
      <c r="D26" s="23">
        <f>B26*C26</f>
        <v>166656</v>
      </c>
      <c r="E26" s="23">
        <v>-619</v>
      </c>
      <c r="F26" s="23">
        <v>39787</v>
      </c>
      <c r="G26" s="23">
        <f>D26+E26+F26</f>
        <v>205824</v>
      </c>
      <c r="H26" s="23">
        <v>80431</v>
      </c>
      <c r="I26" s="23">
        <v>20733</v>
      </c>
      <c r="J26" s="23">
        <v>7873</v>
      </c>
      <c r="K26" s="39">
        <f>G26/H26</f>
        <v>2.5590133157613359</v>
      </c>
      <c r="L26" s="39">
        <f>G26/I26</f>
        <v>9.9273621762407753</v>
      </c>
      <c r="M26" s="39">
        <f>IF(J26&gt;0,(B26/(J26/C26)),0)</f>
        <v>21.168042677505397</v>
      </c>
      <c r="N26" s="39">
        <f>B26/(H26/C26)</f>
        <v>2.0720369011948128</v>
      </c>
      <c r="V26" s="30"/>
      <c r="W26" s="31"/>
      <c r="X26" s="32"/>
      <c r="Y26" s="33"/>
      <c r="Z26" s="32"/>
    </row>
    <row r="27" spans="1:26" x14ac:dyDescent="0.3">
      <c r="A27" s="10" t="s">
        <v>29</v>
      </c>
      <c r="B27" s="15">
        <v>1463.15</v>
      </c>
      <c r="C27" s="22">
        <v>120</v>
      </c>
      <c r="D27" s="23">
        <f>B27*C27</f>
        <v>175578</v>
      </c>
      <c r="E27" s="15">
        <v>23</v>
      </c>
      <c r="F27" s="15">
        <v>81900.899999999994</v>
      </c>
      <c r="G27" s="23">
        <f>D27+E27+F27</f>
        <v>257501.9</v>
      </c>
      <c r="H27" s="23">
        <v>151915.84999999998</v>
      </c>
      <c r="I27" s="23">
        <v>30891.999999999971</v>
      </c>
      <c r="J27" s="23">
        <v>8189.9999999999709</v>
      </c>
      <c r="K27" s="39">
        <f>G27/H27</f>
        <v>1.6950298471160188</v>
      </c>
      <c r="L27" s="39">
        <f>G27/I27</f>
        <v>8.3355528939531354</v>
      </c>
      <c r="M27" s="39">
        <f>IF(J27&gt;0,(B27/(J27/C27)),0)</f>
        <v>21.438095238095315</v>
      </c>
      <c r="N27" s="39">
        <f>B27/(H27/C27)</f>
        <v>1.155758270121255</v>
      </c>
      <c r="V27" s="30"/>
      <c r="W27" s="31"/>
      <c r="X27" s="32"/>
      <c r="Y27" s="33"/>
      <c r="Z27" s="32"/>
    </row>
    <row r="28" spans="1:26" x14ac:dyDescent="0.3">
      <c r="A28" s="10" t="s">
        <v>30</v>
      </c>
      <c r="B28" s="24">
        <v>120.15</v>
      </c>
      <c r="C28" s="25">
        <v>413</v>
      </c>
      <c r="D28" s="23">
        <f>B28*C28</f>
        <v>49621.950000000004</v>
      </c>
      <c r="E28" s="24">
        <v>118</v>
      </c>
      <c r="F28" s="15">
        <v>37677</v>
      </c>
      <c r="G28" s="23">
        <f>D28+E28+F28</f>
        <v>87416.950000000012</v>
      </c>
      <c r="H28" s="23">
        <v>69974.28</v>
      </c>
      <c r="I28" s="23">
        <v>13657.840000000002</v>
      </c>
      <c r="J28" s="23">
        <v>4148.13</v>
      </c>
      <c r="K28" s="39">
        <f>G28/H28</f>
        <v>1.2492725898715931</v>
      </c>
      <c r="L28" s="39">
        <f>G28/I28</f>
        <v>6.4004959788663509</v>
      </c>
      <c r="M28" s="39">
        <f>IF(J28&gt;0,(B28/(J28/C28)),0)</f>
        <v>11.962486710879361</v>
      </c>
      <c r="N28" s="39">
        <f>B28/(H28/C28)</f>
        <v>0.70914556034017073</v>
      </c>
      <c r="V28" s="30"/>
      <c r="W28" s="31"/>
      <c r="X28" s="32"/>
      <c r="Y28" s="33"/>
      <c r="Z28" s="32"/>
    </row>
    <row r="29" spans="1:26" x14ac:dyDescent="0.3">
      <c r="A29" s="10" t="s">
        <v>31</v>
      </c>
      <c r="B29" s="15">
        <v>402.95</v>
      </c>
      <c r="C29" s="22">
        <v>102</v>
      </c>
      <c r="D29" s="23">
        <f>B29*C29</f>
        <v>41100.9</v>
      </c>
      <c r="E29" s="15">
        <v>0</v>
      </c>
      <c r="F29" s="15">
        <v>21551.200000000001</v>
      </c>
      <c r="G29" s="23">
        <f>D29+E29+F29</f>
        <v>62652.100000000006</v>
      </c>
      <c r="H29" s="23">
        <v>39527.549999999996</v>
      </c>
      <c r="I29" s="23">
        <v>14944.809999999998</v>
      </c>
      <c r="J29" s="23">
        <v>5488.5699999999979</v>
      </c>
      <c r="K29" s="39">
        <f>G29/H29</f>
        <v>1.5850236101149708</v>
      </c>
      <c r="L29" s="39">
        <f>G29/I29</f>
        <v>4.1922312829671311</v>
      </c>
      <c r="M29" s="39">
        <f>IF(J29&gt;0,(B29/(J29/C29)),0)</f>
        <v>7.4884532765365135</v>
      </c>
      <c r="N29" s="39">
        <f>B29/(H29/C29)</f>
        <v>1.0398038836204115</v>
      </c>
      <c r="V29" s="30"/>
      <c r="W29" s="31"/>
      <c r="X29" s="32"/>
      <c r="Y29" s="33"/>
      <c r="Z29" s="32"/>
    </row>
    <row r="30" spans="1:26" x14ac:dyDescent="0.3">
      <c r="J30" s="26" t="s">
        <v>32</v>
      </c>
      <c r="K30" s="40">
        <f>AVERAGE(K26:K29)</f>
        <v>1.7720848407159795</v>
      </c>
      <c r="L30" s="40">
        <f>AVERAGE(L26:L29)</f>
        <v>7.2139105830068493</v>
      </c>
      <c r="M30" s="40">
        <f>AVERAGE(M26:M29)</f>
        <v>15.514269475754146</v>
      </c>
      <c r="N30" s="40">
        <f>AVERAGE(N26:N29)</f>
        <v>1.2441861538191623</v>
      </c>
      <c r="V30" s="30"/>
      <c r="W30" s="31"/>
      <c r="X30" s="32"/>
      <c r="Y30" s="33"/>
      <c r="Z30" s="32"/>
    </row>
    <row r="31" spans="1:26" x14ac:dyDescent="0.3">
      <c r="B31" s="41"/>
      <c r="C31" s="41"/>
      <c r="D31" s="41"/>
      <c r="E31" s="16"/>
      <c r="V31" s="30"/>
      <c r="W31" s="31"/>
      <c r="X31" s="32"/>
      <c r="Y31" s="33"/>
      <c r="Z31" s="32"/>
    </row>
    <row r="32" spans="1:26" x14ac:dyDescent="0.3">
      <c r="B32" s="41"/>
      <c r="C32" s="41"/>
      <c r="D32" s="41"/>
      <c r="E32" s="16"/>
      <c r="V32" s="30"/>
      <c r="W32" s="31"/>
      <c r="X32" s="32"/>
      <c r="Y32" s="33"/>
      <c r="Z32" s="32"/>
    </row>
    <row r="33" spans="2:26" x14ac:dyDescent="0.3">
      <c r="B33" s="41"/>
      <c r="C33" s="41"/>
      <c r="D33" s="41"/>
      <c r="E33" s="16"/>
      <c r="V33" s="30"/>
      <c r="W33" s="31"/>
      <c r="X33" s="32"/>
      <c r="Y33" s="33"/>
      <c r="Z33" s="32"/>
    </row>
    <row r="34" spans="2:26" x14ac:dyDescent="0.3">
      <c r="B34" s="41"/>
      <c r="C34" s="41"/>
      <c r="D34" s="41"/>
      <c r="E34" s="16"/>
      <c r="V34" s="30"/>
      <c r="W34" s="31"/>
      <c r="X34" s="32"/>
      <c r="Y34" s="33"/>
      <c r="Z34" s="32"/>
    </row>
    <row r="35" spans="2:26" x14ac:dyDescent="0.3">
      <c r="B35" s="16"/>
      <c r="C35" s="16"/>
      <c r="V35" s="30">
        <v>45874</v>
      </c>
      <c r="W35" s="31">
        <v>16294.6</v>
      </c>
      <c r="X35" s="32">
        <f>W35/W11-1</f>
        <v>2.201884517922581E-3</v>
      </c>
      <c r="Y35" s="33">
        <v>2819.4</v>
      </c>
      <c r="Z35" s="32">
        <f>Y35/Y11-1</f>
        <v>5.062027662911861E-3</v>
      </c>
    </row>
    <row r="36" spans="2:26" x14ac:dyDescent="0.3">
      <c r="V36" s="30">
        <v>45920</v>
      </c>
      <c r="W36" s="31">
        <v>17396.900000000001</v>
      </c>
      <c r="X36" s="32" t="e">
        <f>W36/#REF!-1</f>
        <v>#REF!</v>
      </c>
      <c r="Y36" s="33">
        <v>2889.1</v>
      </c>
      <c r="Z36" s="32" t="e">
        <f>Y36/#REF!-1</f>
        <v>#REF!</v>
      </c>
    </row>
    <row r="37" spans="2:26" x14ac:dyDescent="0.3">
      <c r="V37" s="30">
        <v>45934</v>
      </c>
      <c r="W37" s="31">
        <v>17691.25</v>
      </c>
      <c r="X37" s="32" t="e">
        <f>W37/#REF!-1</f>
        <v>#REF!</v>
      </c>
      <c r="Y37" s="33">
        <v>2856.75</v>
      </c>
      <c r="Z37" s="32" t="e">
        <f>Y37/#REF!-1</f>
        <v>#REF!</v>
      </c>
    </row>
    <row r="38" spans="2:26" x14ac:dyDescent="0.3">
      <c r="V38" s="30">
        <v>45935</v>
      </c>
      <c r="W38" s="31">
        <v>17822.3</v>
      </c>
      <c r="X38" s="32">
        <f t="shared" si="1"/>
        <v>7.4076167596974773E-3</v>
      </c>
      <c r="Y38" s="33">
        <v>2846.55</v>
      </c>
      <c r="Z38" s="32">
        <f t="shared" si="2"/>
        <v>-3.5704909425045006E-3</v>
      </c>
    </row>
    <row r="39" spans="2:26" x14ac:dyDescent="0.3">
      <c r="V39" s="30">
        <v>45936</v>
      </c>
      <c r="W39" s="31">
        <v>17646</v>
      </c>
      <c r="X39" s="32">
        <f t="shared" si="1"/>
        <v>-9.8921014683850395E-3</v>
      </c>
      <c r="Y39" s="33">
        <v>2801.25</v>
      </c>
      <c r="Z39" s="32">
        <f t="shared" si="2"/>
        <v>-1.5914001159298197E-2</v>
      </c>
    </row>
    <row r="40" spans="2:26" x14ac:dyDescent="0.3">
      <c r="V40" s="30">
        <v>45937</v>
      </c>
      <c r="W40" s="31">
        <v>17790.349999999999</v>
      </c>
      <c r="X40" s="32">
        <f t="shared" si="1"/>
        <v>8.1803241527824699E-3</v>
      </c>
      <c r="Y40" s="33">
        <v>2843.1</v>
      </c>
      <c r="Z40" s="32">
        <f t="shared" si="2"/>
        <v>1.493975903614464E-2</v>
      </c>
    </row>
    <row r="41" spans="2:26" x14ac:dyDescent="0.3">
      <c r="V41" s="30">
        <v>45938</v>
      </c>
      <c r="W41" s="31">
        <v>17895.2</v>
      </c>
      <c r="X41" s="32">
        <f t="shared" si="1"/>
        <v>5.893644588217839E-3</v>
      </c>
      <c r="Y41" s="33">
        <v>2843.15</v>
      </c>
      <c r="Z41" s="32">
        <f t="shared" si="2"/>
        <v>1.7586437339511818E-5</v>
      </c>
    </row>
    <row r="42" spans="2:26" x14ac:dyDescent="0.3">
      <c r="V42" s="30">
        <v>45941</v>
      </c>
      <c r="W42" s="31">
        <v>17945.95</v>
      </c>
      <c r="X42" s="32">
        <f t="shared" si="1"/>
        <v>2.8359560105504222E-3</v>
      </c>
      <c r="Y42" s="33">
        <v>2856.65</v>
      </c>
      <c r="Z42" s="32">
        <f t="shared" si="2"/>
        <v>4.7482545767898454E-3</v>
      </c>
    </row>
    <row r="43" spans="2:26" x14ac:dyDescent="0.3">
      <c r="V43" s="30">
        <v>45942</v>
      </c>
      <c r="W43" s="31">
        <v>17991.95</v>
      </c>
      <c r="X43" s="32">
        <f t="shared" si="1"/>
        <v>2.5632524330001516E-3</v>
      </c>
      <c r="Y43" s="33">
        <v>2915.55</v>
      </c>
      <c r="Z43" s="32">
        <f t="shared" si="2"/>
        <v>2.0618556701030855E-2</v>
      </c>
    </row>
    <row r="44" spans="2:26" x14ac:dyDescent="0.3">
      <c r="V44" s="30">
        <v>45943</v>
      </c>
      <c r="W44" s="31">
        <v>18161.75</v>
      </c>
      <c r="X44" s="32">
        <f t="shared" si="1"/>
        <v>9.4375540172131345E-3</v>
      </c>
      <c r="Y44" s="33">
        <v>2925.9</v>
      </c>
      <c r="Z44" s="32">
        <f t="shared" si="2"/>
        <v>3.5499305448372098E-3</v>
      </c>
    </row>
    <row r="45" spans="2:26" x14ac:dyDescent="0.3">
      <c r="V45" s="30">
        <v>45944</v>
      </c>
      <c r="W45" s="31">
        <v>18338.55</v>
      </c>
      <c r="X45" s="32">
        <f t="shared" si="1"/>
        <v>9.7347447244895413E-3</v>
      </c>
      <c r="Y45" s="33">
        <v>2926.2</v>
      </c>
      <c r="Z45" s="32">
        <f t="shared" si="2"/>
        <v>1.0253255408576578E-4</v>
      </c>
    </row>
    <row r="46" spans="2:26" x14ac:dyDescent="0.3">
      <c r="V46" s="30">
        <v>45948</v>
      </c>
      <c r="W46" s="31">
        <v>18477.05</v>
      </c>
      <c r="X46" s="32">
        <f t="shared" si="1"/>
        <v>7.5523964544634836E-3</v>
      </c>
      <c r="Y46" s="33">
        <v>2905.45</v>
      </c>
      <c r="Z46" s="32">
        <f t="shared" si="2"/>
        <v>-7.0911079215364436E-3</v>
      </c>
    </row>
    <row r="47" spans="2:26" x14ac:dyDescent="0.3">
      <c r="V47" s="30">
        <v>45949</v>
      </c>
      <c r="W47" s="31">
        <v>18418.75</v>
      </c>
      <c r="X47" s="32">
        <f t="shared" si="1"/>
        <v>-3.1552655862272516E-3</v>
      </c>
      <c r="Y47" s="33">
        <v>2873.9</v>
      </c>
      <c r="Z47" s="32">
        <f t="shared" si="2"/>
        <v>-1.085890309590587E-2</v>
      </c>
    </row>
    <row r="48" spans="2:26" x14ac:dyDescent="0.3">
      <c r="V48" s="30">
        <v>45950</v>
      </c>
      <c r="W48" s="31">
        <v>18266.599999999999</v>
      </c>
      <c r="X48" s="32">
        <f t="shared" si="1"/>
        <v>-8.2606040040720252E-3</v>
      </c>
      <c r="Y48" s="33">
        <v>2817.2</v>
      </c>
      <c r="Z48" s="32">
        <f t="shared" si="2"/>
        <v>-1.9729287727478395E-2</v>
      </c>
    </row>
    <row r="49" spans="22:26" x14ac:dyDescent="0.3">
      <c r="V49" s="30">
        <v>45951</v>
      </c>
      <c r="W49" s="31">
        <v>18178.099999999999</v>
      </c>
      <c r="X49" s="32">
        <f t="shared" si="1"/>
        <v>-4.8449081930955762E-3</v>
      </c>
      <c r="Y49" s="33">
        <v>2759.75</v>
      </c>
      <c r="Z49" s="32">
        <f t="shared" si="2"/>
        <v>-2.0392588385631072E-2</v>
      </c>
    </row>
    <row r="50" spans="22:26" x14ac:dyDescent="0.3">
      <c r="V50" s="30">
        <v>45952</v>
      </c>
      <c r="W50" s="31">
        <v>18114.900000000001</v>
      </c>
      <c r="X50" s="32">
        <f t="shared" si="1"/>
        <v>-3.4767109873967694E-3</v>
      </c>
      <c r="Y50" s="33">
        <v>2744.95</v>
      </c>
      <c r="Z50" s="32">
        <f t="shared" si="2"/>
        <v>-5.3628046018662223E-3</v>
      </c>
    </row>
    <row r="51" spans="22:26" x14ac:dyDescent="0.3">
      <c r="V51" s="30">
        <v>45955</v>
      </c>
      <c r="W51" s="31">
        <v>18125.400000000001</v>
      </c>
      <c r="X51" s="32">
        <f t="shared" si="1"/>
        <v>5.7963334050969983E-4</v>
      </c>
      <c r="Y51" s="33">
        <v>2686.35</v>
      </c>
      <c r="Z51" s="32">
        <f t="shared" si="2"/>
        <v>-2.1348294140148272E-2</v>
      </c>
    </row>
    <row r="52" spans="22:26" x14ac:dyDescent="0.3">
      <c r="V52" s="30">
        <v>45956</v>
      </c>
      <c r="W52" s="31">
        <v>18268.400000000001</v>
      </c>
      <c r="X52" s="32">
        <f t="shared" ref="X52:X115" si="7">W52/W51-1</f>
        <v>7.8894810597283094E-3</v>
      </c>
      <c r="Y52" s="33">
        <v>2700.45</v>
      </c>
      <c r="Z52" s="32">
        <f t="shared" ref="Z52:Z115" si="8">Y52/Y51-1</f>
        <v>5.2487576079065512E-3</v>
      </c>
    </row>
    <row r="53" spans="22:26" x14ac:dyDescent="0.3">
      <c r="V53" s="30">
        <v>45957</v>
      </c>
      <c r="W53" s="31">
        <v>18210.95</v>
      </c>
      <c r="X53" s="32">
        <f t="shared" si="7"/>
        <v>-3.1447745834337626E-3</v>
      </c>
      <c r="Y53" s="33">
        <v>2690.3</v>
      </c>
      <c r="Z53" s="32">
        <f t="shared" si="8"/>
        <v>-3.7586328204557429E-3</v>
      </c>
    </row>
    <row r="54" spans="22:26" x14ac:dyDescent="0.3">
      <c r="V54" s="30">
        <v>45958</v>
      </c>
      <c r="W54" s="31">
        <v>17857.25</v>
      </c>
      <c r="X54" s="32">
        <f t="shared" si="7"/>
        <v>-1.9422380490858537E-2</v>
      </c>
      <c r="Y54" s="33">
        <v>2669.35</v>
      </c>
      <c r="Z54" s="32">
        <f t="shared" si="8"/>
        <v>-7.7872356242799645E-3</v>
      </c>
    </row>
    <row r="55" spans="22:26" x14ac:dyDescent="0.3">
      <c r="V55" s="30">
        <v>45959</v>
      </c>
      <c r="W55" s="31">
        <v>17671.650000000001</v>
      </c>
      <c r="X55" s="32">
        <f t="shared" si="7"/>
        <v>-1.0393537638774042E-2</v>
      </c>
      <c r="Y55" s="33">
        <v>2659.75</v>
      </c>
      <c r="Z55" s="32">
        <f t="shared" si="8"/>
        <v>-3.5963811414763125E-3</v>
      </c>
    </row>
    <row r="56" spans="22:26" x14ac:dyDescent="0.3">
      <c r="V56" s="30">
        <v>45962</v>
      </c>
      <c r="W56" s="31">
        <v>17929.650000000001</v>
      </c>
      <c r="X56" s="32">
        <f t="shared" si="7"/>
        <v>1.4599655380227672E-2</v>
      </c>
      <c r="Y56" s="33">
        <v>2681.05</v>
      </c>
      <c r="Z56" s="32">
        <f t="shared" si="8"/>
        <v>8.0082714540841149E-3</v>
      </c>
    </row>
    <row r="57" spans="22:26" x14ac:dyDescent="0.3">
      <c r="V57" s="30">
        <v>45963</v>
      </c>
      <c r="W57" s="31">
        <v>17888.95</v>
      </c>
      <c r="X57" s="32">
        <f t="shared" si="7"/>
        <v>-2.2699829611844136E-3</v>
      </c>
      <c r="Y57" s="33">
        <v>2684.9</v>
      </c>
      <c r="Z57" s="32">
        <f t="shared" si="8"/>
        <v>1.4360045504560048E-3</v>
      </c>
    </row>
    <row r="58" spans="22:26" x14ac:dyDescent="0.3">
      <c r="V58" s="30">
        <v>45964</v>
      </c>
      <c r="W58" s="31">
        <v>17829.2</v>
      </c>
      <c r="X58" s="32">
        <f t="shared" si="7"/>
        <v>-3.3400507016901892E-3</v>
      </c>
      <c r="Y58" s="33">
        <v>2643</v>
      </c>
      <c r="Z58" s="32">
        <f t="shared" si="8"/>
        <v>-1.5605795374129428E-2</v>
      </c>
    </row>
    <row r="59" spans="22:26" x14ac:dyDescent="0.3">
      <c r="V59" s="30">
        <v>45965</v>
      </c>
      <c r="W59" s="31">
        <v>17916.8</v>
      </c>
      <c r="X59" s="32">
        <f t="shared" si="7"/>
        <v>4.913288313552977E-3</v>
      </c>
      <c r="Y59" s="33">
        <v>2677.55</v>
      </c>
      <c r="Z59" s="32">
        <f t="shared" si="8"/>
        <v>1.30722663639804E-2</v>
      </c>
    </row>
    <row r="60" spans="22:26" x14ac:dyDescent="0.3">
      <c r="V60" s="30">
        <v>45969</v>
      </c>
      <c r="W60" s="31">
        <v>18068.55</v>
      </c>
      <c r="X60" s="32">
        <f t="shared" si="7"/>
        <v>8.469704411502077E-3</v>
      </c>
      <c r="Y60" s="33">
        <v>2684.1</v>
      </c>
      <c r="Z60" s="32">
        <f t="shared" si="8"/>
        <v>2.4462661761683879E-3</v>
      </c>
    </row>
    <row r="61" spans="22:26" x14ac:dyDescent="0.3">
      <c r="V61" s="30">
        <v>45970</v>
      </c>
      <c r="W61" s="31">
        <v>18044.25</v>
      </c>
      <c r="X61" s="32">
        <f t="shared" si="7"/>
        <v>-1.3448782553109329E-3</v>
      </c>
      <c r="Y61" s="33">
        <v>2714.85</v>
      </c>
      <c r="Z61" s="32">
        <f t="shared" si="8"/>
        <v>1.1456354085168208E-2</v>
      </c>
    </row>
    <row r="62" spans="22:26" x14ac:dyDescent="0.3">
      <c r="V62" s="30">
        <v>45971</v>
      </c>
      <c r="W62" s="31">
        <v>18017.2</v>
      </c>
      <c r="X62" s="32">
        <f t="shared" si="7"/>
        <v>-1.4990925086938445E-3</v>
      </c>
      <c r="Y62" s="33">
        <v>2718.6</v>
      </c>
      <c r="Z62" s="32">
        <f t="shared" si="8"/>
        <v>1.3812917840765326E-3</v>
      </c>
    </row>
    <row r="63" spans="22:26" x14ac:dyDescent="0.3">
      <c r="V63" s="30">
        <v>45972</v>
      </c>
      <c r="W63" s="31">
        <v>17873.599999999999</v>
      </c>
      <c r="X63" s="32">
        <f t="shared" si="7"/>
        <v>-7.9701618453479339E-3</v>
      </c>
      <c r="Y63" s="33">
        <v>2702.95</v>
      </c>
      <c r="Z63" s="32">
        <f t="shared" si="8"/>
        <v>-5.75663944677407E-3</v>
      </c>
    </row>
    <row r="64" spans="22:26" x14ac:dyDescent="0.3">
      <c r="V64" s="30">
        <v>45973</v>
      </c>
      <c r="W64" s="31">
        <v>18102.75</v>
      </c>
      <c r="X64" s="32">
        <f t="shared" si="7"/>
        <v>1.2820584549279479E-2</v>
      </c>
      <c r="Y64" s="33">
        <v>2683.05</v>
      </c>
      <c r="Z64" s="32">
        <f t="shared" si="8"/>
        <v>-7.3623263471390699E-3</v>
      </c>
    </row>
    <row r="65" spans="22:26" x14ac:dyDescent="0.3">
      <c r="V65" s="30">
        <v>45976</v>
      </c>
      <c r="W65" s="31">
        <v>18109.45</v>
      </c>
      <c r="X65" s="32">
        <f t="shared" si="7"/>
        <v>3.7010951374805146E-4</v>
      </c>
      <c r="Y65" s="33">
        <v>2693.8</v>
      </c>
      <c r="Z65" s="32">
        <f t="shared" si="8"/>
        <v>4.0066342408826561E-3</v>
      </c>
    </row>
    <row r="66" spans="22:26" x14ac:dyDescent="0.3">
      <c r="V66" s="30">
        <v>45977</v>
      </c>
      <c r="W66" s="31">
        <v>17999.2</v>
      </c>
      <c r="X66" s="32">
        <f t="shared" si="7"/>
        <v>-6.0879816891180605E-3</v>
      </c>
      <c r="Y66" s="33">
        <v>2750.85</v>
      </c>
      <c r="Z66" s="32">
        <f t="shared" si="8"/>
        <v>2.1178261192367653E-2</v>
      </c>
    </row>
    <row r="67" spans="22:26" x14ac:dyDescent="0.3">
      <c r="V67" s="30">
        <v>45978</v>
      </c>
      <c r="W67" s="31">
        <v>17898.650000000001</v>
      </c>
      <c r="X67" s="32">
        <f t="shared" si="7"/>
        <v>-5.5863593937507394E-3</v>
      </c>
      <c r="Y67" s="33">
        <v>2750.8</v>
      </c>
      <c r="Z67" s="32">
        <f t="shared" si="8"/>
        <v>-1.8176200083486194E-5</v>
      </c>
    </row>
    <row r="68" spans="22:26" x14ac:dyDescent="0.3">
      <c r="V68" s="30">
        <v>45979</v>
      </c>
      <c r="W68" s="31">
        <v>17764.8</v>
      </c>
      <c r="X68" s="32">
        <f t="shared" si="7"/>
        <v>-7.4782176309388104E-3</v>
      </c>
      <c r="Y68" s="33">
        <v>2684.95</v>
      </c>
      <c r="Z68" s="32">
        <f t="shared" si="8"/>
        <v>-2.3938490620910358E-2</v>
      </c>
    </row>
    <row r="69" spans="22:26" x14ac:dyDescent="0.3">
      <c r="V69" s="30">
        <v>45983</v>
      </c>
      <c r="W69" s="31">
        <v>17416.55</v>
      </c>
      <c r="X69" s="32">
        <f t="shared" si="7"/>
        <v>-1.9603372962262444E-2</v>
      </c>
      <c r="Y69" s="33">
        <v>2632.7</v>
      </c>
      <c r="Z69" s="32">
        <f t="shared" si="8"/>
        <v>-1.9460325145719715E-2</v>
      </c>
    </row>
    <row r="70" spans="22:26" x14ac:dyDescent="0.3">
      <c r="V70" s="30">
        <v>45984</v>
      </c>
      <c r="W70" s="31">
        <v>17503.349999999999</v>
      </c>
      <c r="X70" s="32">
        <f t="shared" si="7"/>
        <v>4.9837654414910393E-3</v>
      </c>
      <c r="Y70" s="33">
        <v>2632.6</v>
      </c>
      <c r="Z70" s="32">
        <f t="shared" si="8"/>
        <v>-3.7983818893083665E-5</v>
      </c>
    </row>
    <row r="71" spans="22:26" x14ac:dyDescent="0.3">
      <c r="V71" s="30">
        <v>45985</v>
      </c>
      <c r="W71" s="31">
        <v>17415.05</v>
      </c>
      <c r="X71" s="32">
        <f t="shared" si="7"/>
        <v>-5.0447485767010081E-3</v>
      </c>
      <c r="Y71" s="33">
        <v>2620.1999999999998</v>
      </c>
      <c r="Z71" s="32">
        <f t="shared" si="8"/>
        <v>-4.7101724530882461E-3</v>
      </c>
    </row>
    <row r="72" spans="22:26" x14ac:dyDescent="0.3">
      <c r="V72" s="30">
        <v>45986</v>
      </c>
      <c r="W72" s="31">
        <v>17536.25</v>
      </c>
      <c r="X72" s="32">
        <f t="shared" si="7"/>
        <v>6.959497675860904E-3</v>
      </c>
      <c r="Y72" s="33">
        <v>2594.6999999999998</v>
      </c>
      <c r="Z72" s="32">
        <f t="shared" si="8"/>
        <v>-9.7320815204946509E-3</v>
      </c>
    </row>
    <row r="73" spans="22:26" x14ac:dyDescent="0.3">
      <c r="V73" s="30">
        <v>45987</v>
      </c>
      <c r="W73" s="31">
        <v>17026.45</v>
      </c>
      <c r="X73" s="32">
        <f t="shared" si="7"/>
        <v>-2.9071209637180129E-2</v>
      </c>
      <c r="Y73" s="33">
        <v>2529.5</v>
      </c>
      <c r="Z73" s="32">
        <f t="shared" si="8"/>
        <v>-2.5128145835741966E-2</v>
      </c>
    </row>
    <row r="74" spans="22:26" x14ac:dyDescent="0.3">
      <c r="V74" s="30">
        <v>45990</v>
      </c>
      <c r="W74" s="31">
        <v>17053.95</v>
      </c>
      <c r="X74" s="32">
        <f t="shared" si="7"/>
        <v>1.6151341001793273E-3</v>
      </c>
      <c r="Y74" s="33">
        <v>2486.3000000000002</v>
      </c>
      <c r="Z74" s="32">
        <f t="shared" si="8"/>
        <v>-1.7078474006720579E-2</v>
      </c>
    </row>
    <row r="75" spans="22:26" x14ac:dyDescent="0.3">
      <c r="V75" s="30">
        <v>45991</v>
      </c>
      <c r="W75" s="31">
        <v>16983.2</v>
      </c>
      <c r="X75" s="32">
        <f t="shared" si="7"/>
        <v>-4.1485990049225929E-3</v>
      </c>
      <c r="Y75" s="33">
        <v>2447.9499999999998</v>
      </c>
      <c r="Z75" s="32">
        <f t="shared" si="8"/>
        <v>-1.5424526404697936E-2</v>
      </c>
    </row>
    <row r="76" spans="22:26" x14ac:dyDescent="0.3">
      <c r="V76" s="30">
        <v>45992</v>
      </c>
      <c r="W76" s="31">
        <v>17166.900000000001</v>
      </c>
      <c r="X76" s="32">
        <f t="shared" si="7"/>
        <v>1.0816571670827724E-2</v>
      </c>
      <c r="Y76" s="33">
        <v>2445.9</v>
      </c>
      <c r="Z76" s="32">
        <f t="shared" si="8"/>
        <v>-8.3743540513481207E-4</v>
      </c>
    </row>
    <row r="77" spans="22:26" x14ac:dyDescent="0.3">
      <c r="V77" s="30">
        <v>45993</v>
      </c>
      <c r="W77" s="31">
        <v>17401.650000000001</v>
      </c>
      <c r="X77" s="32">
        <f t="shared" si="7"/>
        <v>1.3674571413592407E-2</v>
      </c>
      <c r="Y77" s="33">
        <v>2469.9</v>
      </c>
      <c r="Z77" s="32">
        <f t="shared" si="8"/>
        <v>9.8123390163129542E-3</v>
      </c>
    </row>
    <row r="78" spans="22:26" x14ac:dyDescent="0.3">
      <c r="V78" s="30">
        <v>45994</v>
      </c>
      <c r="W78" s="31">
        <v>17196.7</v>
      </c>
      <c r="X78" s="32">
        <f t="shared" si="7"/>
        <v>-1.1777618789022948E-2</v>
      </c>
      <c r="Y78" s="33">
        <v>2462.85</v>
      </c>
      <c r="Z78" s="32">
        <f t="shared" si="8"/>
        <v>-2.8543665735455415E-3</v>
      </c>
    </row>
    <row r="79" spans="22:26" x14ac:dyDescent="0.3">
      <c r="V79" s="30">
        <v>45997</v>
      </c>
      <c r="W79" s="31">
        <v>16912.25</v>
      </c>
      <c r="X79" s="32">
        <f t="shared" si="7"/>
        <v>-1.6540964254769808E-2</v>
      </c>
      <c r="Y79" s="33">
        <v>2418</v>
      </c>
      <c r="Z79" s="32">
        <f t="shared" si="8"/>
        <v>-1.8210609659540689E-2</v>
      </c>
    </row>
    <row r="80" spans="22:26" x14ac:dyDescent="0.3">
      <c r="V80" s="30">
        <v>45998</v>
      </c>
      <c r="W80" s="31">
        <v>17176.7</v>
      </c>
      <c r="X80" s="32">
        <f t="shared" si="7"/>
        <v>1.5636594775976009E-2</v>
      </c>
      <c r="Y80" s="33">
        <v>2459.9499999999998</v>
      </c>
      <c r="Z80" s="32">
        <f t="shared" si="8"/>
        <v>1.7349048800661571E-2</v>
      </c>
    </row>
    <row r="81" spans="22:26" x14ac:dyDescent="0.3">
      <c r="V81" s="30">
        <v>45999</v>
      </c>
      <c r="W81" s="31">
        <v>17469.75</v>
      </c>
      <c r="X81" s="32">
        <f t="shared" si="7"/>
        <v>1.7060902268771105E-2</v>
      </c>
      <c r="Y81" s="33">
        <v>2488.85</v>
      </c>
      <c r="Z81" s="32">
        <f t="shared" si="8"/>
        <v>1.1748206264355021E-2</v>
      </c>
    </row>
    <row r="82" spans="22:26" x14ac:dyDescent="0.3">
      <c r="V82" s="30">
        <v>46000</v>
      </c>
      <c r="W82" s="31">
        <v>17516.849999999999</v>
      </c>
      <c r="X82" s="32">
        <f t="shared" si="7"/>
        <v>2.6960889537628319E-3</v>
      </c>
      <c r="Y82" s="33">
        <v>2523.3000000000002</v>
      </c>
      <c r="Z82" s="32">
        <f t="shared" si="8"/>
        <v>1.3841734134238726E-2</v>
      </c>
    </row>
    <row r="83" spans="22:26" x14ac:dyDescent="0.3">
      <c r="V83" s="30">
        <v>46001</v>
      </c>
      <c r="W83" s="31">
        <v>17511.3</v>
      </c>
      <c r="X83" s="32">
        <f t="shared" si="7"/>
        <v>-3.1683778761593118E-4</v>
      </c>
      <c r="Y83" s="33">
        <v>2528.3000000000002</v>
      </c>
      <c r="Z83" s="32">
        <f t="shared" si="8"/>
        <v>1.9815321206355652E-3</v>
      </c>
    </row>
    <row r="84" spans="22:26" x14ac:dyDescent="0.3">
      <c r="V84" s="30">
        <v>46004</v>
      </c>
      <c r="W84" s="31">
        <v>17368.25</v>
      </c>
      <c r="X84" s="32">
        <f t="shared" si="7"/>
        <v>-8.1690108672685113E-3</v>
      </c>
      <c r="Y84" s="33">
        <v>2497.1</v>
      </c>
      <c r="Z84" s="32">
        <f t="shared" si="8"/>
        <v>-1.2340307716647625E-2</v>
      </c>
    </row>
    <row r="85" spans="22:26" x14ac:dyDescent="0.3">
      <c r="V85" s="30">
        <v>46005</v>
      </c>
      <c r="W85" s="31">
        <v>17324.900000000001</v>
      </c>
      <c r="X85" s="32">
        <f t="shared" si="7"/>
        <v>-2.4959336720740133E-3</v>
      </c>
      <c r="Y85" s="33">
        <v>2482.9</v>
      </c>
      <c r="Z85" s="32">
        <f t="shared" si="8"/>
        <v>-5.6865964518840739E-3</v>
      </c>
    </row>
    <row r="86" spans="22:26" x14ac:dyDescent="0.3">
      <c r="V86" s="30">
        <v>46006</v>
      </c>
      <c r="W86" s="31">
        <v>17221.400000000001</v>
      </c>
      <c r="X86" s="32">
        <f t="shared" si="7"/>
        <v>-5.9740604563374156E-3</v>
      </c>
      <c r="Y86" s="33">
        <v>2509.4499999999998</v>
      </c>
      <c r="Z86" s="32">
        <f t="shared" si="8"/>
        <v>1.0693141085021507E-2</v>
      </c>
    </row>
    <row r="87" spans="22:26" x14ac:dyDescent="0.3">
      <c r="V87" s="30">
        <v>46007</v>
      </c>
      <c r="W87" s="31">
        <v>17248.400000000001</v>
      </c>
      <c r="X87" s="32">
        <f t="shared" si="7"/>
        <v>1.5678167860917469E-3</v>
      </c>
      <c r="Y87" s="33">
        <v>2469.6</v>
      </c>
      <c r="Z87" s="32">
        <f t="shared" si="8"/>
        <v>-1.5879973699416183E-2</v>
      </c>
    </row>
    <row r="88" spans="22:26" x14ac:dyDescent="0.3">
      <c r="V88" s="30">
        <v>46008</v>
      </c>
      <c r="W88" s="31">
        <v>16985.2</v>
      </c>
      <c r="X88" s="32">
        <f t="shared" si="7"/>
        <v>-1.5259386377866946E-2</v>
      </c>
      <c r="Y88" s="33">
        <v>2447.1999999999998</v>
      </c>
      <c r="Z88" s="32">
        <f t="shared" si="8"/>
        <v>-9.0702947845805459E-3</v>
      </c>
    </row>
    <row r="89" spans="22:26" x14ac:dyDescent="0.3">
      <c r="V89" s="30">
        <v>46011</v>
      </c>
      <c r="W89" s="31">
        <v>16614.2</v>
      </c>
      <c r="X89" s="32">
        <f t="shared" si="7"/>
        <v>-2.1842545274709746E-2</v>
      </c>
      <c r="Y89" s="33">
        <v>2355.6</v>
      </c>
      <c r="Z89" s="32">
        <f t="shared" si="8"/>
        <v>-3.7430532853873766E-2</v>
      </c>
    </row>
    <row r="90" spans="22:26" x14ac:dyDescent="0.3">
      <c r="V90" s="30">
        <v>46012</v>
      </c>
      <c r="W90" s="31">
        <v>16770.849999999999</v>
      </c>
      <c r="X90" s="32">
        <f t="shared" si="7"/>
        <v>9.4286814893282944E-3</v>
      </c>
      <c r="Y90" s="33">
        <v>2347.1</v>
      </c>
      <c r="Z90" s="32">
        <f t="shared" si="8"/>
        <v>-3.6084224825946309E-3</v>
      </c>
    </row>
    <row r="91" spans="22:26" x14ac:dyDescent="0.3">
      <c r="V91" s="30">
        <v>46013</v>
      </c>
      <c r="W91" s="31">
        <v>16955.45</v>
      </c>
      <c r="X91" s="32">
        <f t="shared" si="7"/>
        <v>1.1007194030117962E-2</v>
      </c>
      <c r="Y91" s="33">
        <v>2349.85</v>
      </c>
      <c r="Z91" s="32">
        <f t="shared" si="8"/>
        <v>1.1716586425802866E-3</v>
      </c>
    </row>
    <row r="92" spans="22:26" x14ac:dyDescent="0.3">
      <c r="V92" s="30">
        <v>46014</v>
      </c>
      <c r="W92" s="31">
        <v>17072.599999999999</v>
      </c>
      <c r="X92" s="32">
        <f t="shared" si="7"/>
        <v>6.9092828559547126E-3</v>
      </c>
      <c r="Y92" s="33">
        <v>2393.4</v>
      </c>
      <c r="Z92" s="32">
        <f t="shared" si="8"/>
        <v>1.8533097857310166E-2</v>
      </c>
    </row>
    <row r="93" spans="22:26" x14ac:dyDescent="0.3">
      <c r="V93" s="30">
        <v>46015</v>
      </c>
      <c r="W93" s="31">
        <v>17003.75</v>
      </c>
      <c r="X93" s="32">
        <f t="shared" si="7"/>
        <v>-4.0327776671390536E-3</v>
      </c>
      <c r="Y93" s="33">
        <v>2393.6999999999998</v>
      </c>
      <c r="Z93" s="32">
        <f t="shared" si="8"/>
        <v>1.2534469791924963E-4</v>
      </c>
    </row>
    <row r="94" spans="22:26" x14ac:dyDescent="0.3">
      <c r="V94" s="30">
        <v>46018</v>
      </c>
      <c r="W94" s="31">
        <v>17086.25</v>
      </c>
      <c r="X94" s="32">
        <f t="shared" si="7"/>
        <v>4.8518709108285041E-3</v>
      </c>
      <c r="Y94" s="33">
        <v>2401.5</v>
      </c>
      <c r="Z94" s="32">
        <f t="shared" si="8"/>
        <v>3.2585537034717227E-3</v>
      </c>
    </row>
    <row r="95" spans="22:26" x14ac:dyDescent="0.3">
      <c r="V95" s="30">
        <v>46019</v>
      </c>
      <c r="W95" s="31">
        <v>17233.25</v>
      </c>
      <c r="X95" s="32">
        <f t="shared" si="7"/>
        <v>8.6034091740434526E-3</v>
      </c>
      <c r="Y95" s="33">
        <v>2418.35</v>
      </c>
      <c r="Z95" s="32">
        <f t="shared" si="8"/>
        <v>7.0164480532999285E-3</v>
      </c>
    </row>
    <row r="96" spans="22:26" x14ac:dyDescent="0.3">
      <c r="V96" s="30">
        <v>46020</v>
      </c>
      <c r="W96" s="31">
        <v>17213.599999999999</v>
      </c>
      <c r="X96" s="32">
        <f t="shared" si="7"/>
        <v>-1.1402376220388533E-3</v>
      </c>
      <c r="Y96" s="33">
        <v>2435.8000000000002</v>
      </c>
      <c r="Z96" s="32">
        <f t="shared" si="8"/>
        <v>7.2156635722704365E-3</v>
      </c>
    </row>
    <row r="97" spans="22:26" x14ac:dyDescent="0.3">
      <c r="V97" s="30">
        <v>46021</v>
      </c>
      <c r="W97" s="31">
        <v>17203.95</v>
      </c>
      <c r="X97" s="32">
        <f t="shared" si="7"/>
        <v>-5.6060324394646699E-4</v>
      </c>
      <c r="Y97" s="33">
        <v>2431.25</v>
      </c>
      <c r="Z97" s="32">
        <f t="shared" si="8"/>
        <v>-1.8679694556203996E-3</v>
      </c>
    </row>
    <row r="98" spans="22:26" x14ac:dyDescent="0.3">
      <c r="V98" s="30">
        <v>46022</v>
      </c>
      <c r="W98" s="31">
        <v>17354.05</v>
      </c>
      <c r="X98" s="32">
        <f t="shared" si="7"/>
        <v>8.7247405392365529E-3</v>
      </c>
      <c r="Y98" s="33">
        <v>2461.3000000000002</v>
      </c>
      <c r="Z98" s="32">
        <f t="shared" si="8"/>
        <v>1.2359897172236511E-2</v>
      </c>
    </row>
    <row r="99" spans="22:26" x14ac:dyDescent="0.3">
      <c r="V99" s="30">
        <v>44564</v>
      </c>
      <c r="W99" s="31">
        <v>17625.7</v>
      </c>
      <c r="X99" s="32">
        <f t="shared" si="7"/>
        <v>1.5653406553513438E-2</v>
      </c>
      <c r="Y99" s="33">
        <v>2476.5</v>
      </c>
      <c r="Z99" s="32">
        <f t="shared" si="8"/>
        <v>6.1755982610813831E-3</v>
      </c>
    </row>
    <row r="100" spans="22:26" x14ac:dyDescent="0.3">
      <c r="V100" s="30">
        <v>44565</v>
      </c>
      <c r="W100" s="31">
        <v>17805.25</v>
      </c>
      <c r="X100" s="32">
        <f t="shared" si="7"/>
        <v>1.0186829459255531E-2</v>
      </c>
      <c r="Y100" s="33">
        <v>2484</v>
      </c>
      <c r="Z100" s="32">
        <f t="shared" si="8"/>
        <v>3.0284675953966556E-3</v>
      </c>
    </row>
    <row r="101" spans="22:26" x14ac:dyDescent="0.3">
      <c r="V101" s="30">
        <v>44566</v>
      </c>
      <c r="W101" s="31">
        <v>17925.25</v>
      </c>
      <c r="X101" s="32">
        <f t="shared" si="7"/>
        <v>6.7395852346920915E-3</v>
      </c>
      <c r="Y101" s="33">
        <v>2507.15</v>
      </c>
      <c r="Z101" s="32">
        <f t="shared" si="8"/>
        <v>9.3196457326891746E-3</v>
      </c>
    </row>
    <row r="102" spans="22:26" x14ac:dyDescent="0.3">
      <c r="V102" s="30">
        <v>44567</v>
      </c>
      <c r="W102" s="31">
        <v>17745.900000000001</v>
      </c>
      <c r="X102" s="32">
        <f t="shared" si="7"/>
        <v>-1.0005439254682558E-2</v>
      </c>
      <c r="Y102" s="33">
        <v>2502.25</v>
      </c>
      <c r="Z102" s="32">
        <f t="shared" si="8"/>
        <v>-1.95441038629518E-3</v>
      </c>
    </row>
    <row r="103" spans="22:26" x14ac:dyDescent="0.3">
      <c r="V103" s="30">
        <v>44568</v>
      </c>
      <c r="W103" s="31">
        <v>17812.7</v>
      </c>
      <c r="X103" s="32">
        <f t="shared" si="7"/>
        <v>3.7642497703693767E-3</v>
      </c>
      <c r="Y103" s="33">
        <v>2498.5</v>
      </c>
      <c r="Z103" s="32">
        <f t="shared" si="8"/>
        <v>-1.4986512139074648E-3</v>
      </c>
    </row>
    <row r="104" spans="22:26" x14ac:dyDescent="0.3">
      <c r="V104" s="30">
        <v>44571</v>
      </c>
      <c r="W104" s="31">
        <v>18003.3</v>
      </c>
      <c r="X104" s="32">
        <f t="shared" si="7"/>
        <v>1.0700230734251415E-2</v>
      </c>
      <c r="Y104" s="33">
        <v>2579.4499999999998</v>
      </c>
      <c r="Z104" s="32">
        <f t="shared" si="8"/>
        <v>3.2399439663798102E-2</v>
      </c>
    </row>
    <row r="105" spans="22:26" x14ac:dyDescent="0.3">
      <c r="V105" s="30">
        <v>44572</v>
      </c>
      <c r="W105" s="31">
        <v>18055.75</v>
      </c>
      <c r="X105" s="32">
        <f t="shared" si="7"/>
        <v>2.9133547738471322E-3</v>
      </c>
      <c r="Y105" s="33">
        <v>2565.9</v>
      </c>
      <c r="Z105" s="32">
        <f t="shared" si="8"/>
        <v>-5.2530578224039282E-3</v>
      </c>
    </row>
    <row r="106" spans="22:26" x14ac:dyDescent="0.3">
      <c r="V106" s="30">
        <v>44573</v>
      </c>
      <c r="W106" s="31">
        <v>18212.349999999999</v>
      </c>
      <c r="X106" s="32">
        <f t="shared" si="7"/>
        <v>8.6731373662130018E-3</v>
      </c>
      <c r="Y106" s="33">
        <v>2589.9499999999998</v>
      </c>
      <c r="Z106" s="32">
        <f t="shared" si="8"/>
        <v>9.3729295763669285E-3</v>
      </c>
    </row>
    <row r="107" spans="22:26" x14ac:dyDescent="0.3">
      <c r="V107" s="30">
        <v>44574</v>
      </c>
      <c r="W107" s="31">
        <v>18257.8</v>
      </c>
      <c r="X107" s="32">
        <f t="shared" si="7"/>
        <v>2.495559331991748E-3</v>
      </c>
      <c r="Y107" s="33">
        <v>2592.6</v>
      </c>
      <c r="Z107" s="32">
        <f t="shared" si="8"/>
        <v>1.0231857757871943E-3</v>
      </c>
    </row>
    <row r="108" spans="22:26" x14ac:dyDescent="0.3">
      <c r="V108" s="30">
        <v>44575</v>
      </c>
      <c r="W108" s="31">
        <v>18255.75</v>
      </c>
      <c r="X108" s="32">
        <f t="shared" si="7"/>
        <v>-1.1228077862612817E-4</v>
      </c>
      <c r="Y108" s="33">
        <v>2570.5500000000002</v>
      </c>
      <c r="Z108" s="32">
        <f t="shared" si="8"/>
        <v>-8.5049757000693615E-3</v>
      </c>
    </row>
    <row r="109" spans="22:26" x14ac:dyDescent="0.3">
      <c r="V109" s="30">
        <v>44578</v>
      </c>
      <c r="W109" s="31">
        <v>18308.099999999999</v>
      </c>
      <c r="X109" s="32">
        <f t="shared" si="7"/>
        <v>2.8675896635306231E-3</v>
      </c>
      <c r="Y109" s="33">
        <v>2701.85</v>
      </c>
      <c r="Z109" s="32">
        <f t="shared" si="8"/>
        <v>5.1078562953453366E-2</v>
      </c>
    </row>
    <row r="110" spans="22:26" x14ac:dyDescent="0.3">
      <c r="V110" s="30">
        <v>44579</v>
      </c>
      <c r="W110" s="31">
        <v>18113.05</v>
      </c>
      <c r="X110" s="32">
        <f t="shared" si="7"/>
        <v>-1.0653754349167821E-2</v>
      </c>
      <c r="Y110" s="33">
        <v>2692.55</v>
      </c>
      <c r="Z110" s="32">
        <f t="shared" si="8"/>
        <v>-3.4420859781260082E-3</v>
      </c>
    </row>
    <row r="111" spans="22:26" x14ac:dyDescent="0.3">
      <c r="V111" s="30">
        <v>44580</v>
      </c>
      <c r="W111" s="31">
        <v>17938.400000000001</v>
      </c>
      <c r="X111" s="32">
        <f t="shared" si="7"/>
        <v>-9.6422192838863108E-3</v>
      </c>
      <c r="Y111" s="33">
        <v>2698.25</v>
      </c>
      <c r="Z111" s="32">
        <f t="shared" si="8"/>
        <v>2.1169523314330529E-3</v>
      </c>
    </row>
    <row r="112" spans="22:26" x14ac:dyDescent="0.3">
      <c r="V112" s="30">
        <v>44581</v>
      </c>
      <c r="W112" s="31">
        <v>17757</v>
      </c>
      <c r="X112" s="32">
        <f t="shared" si="7"/>
        <v>-1.0112384605093117E-2</v>
      </c>
      <c r="Y112" s="33">
        <v>2710.65</v>
      </c>
      <c r="Z112" s="32">
        <f t="shared" si="8"/>
        <v>4.5955712035579133E-3</v>
      </c>
    </row>
    <row r="113" spans="22:26" x14ac:dyDescent="0.3">
      <c r="V113" s="30">
        <v>44582</v>
      </c>
      <c r="W113" s="31">
        <v>17617.150000000001</v>
      </c>
      <c r="X113" s="32">
        <f t="shared" si="7"/>
        <v>-7.875767303035297E-3</v>
      </c>
      <c r="Y113" s="33">
        <v>2750</v>
      </c>
      <c r="Z113" s="32">
        <f t="shared" si="8"/>
        <v>1.4516813310460508E-2</v>
      </c>
    </row>
    <row r="114" spans="22:26" x14ac:dyDescent="0.3">
      <c r="V114" s="30">
        <v>44585</v>
      </c>
      <c r="W114" s="31">
        <v>17149.099999999999</v>
      </c>
      <c r="X114" s="32">
        <f t="shared" si="7"/>
        <v>-2.6567861430481288E-2</v>
      </c>
      <c r="Y114" s="33">
        <v>2706.75</v>
      </c>
      <c r="Z114" s="32">
        <f t="shared" si="8"/>
        <v>-1.5727272727272701E-2</v>
      </c>
    </row>
    <row r="115" spans="22:26" x14ac:dyDescent="0.3">
      <c r="V115" s="30">
        <v>44586</v>
      </c>
      <c r="W115" s="31">
        <v>17277.95</v>
      </c>
      <c r="X115" s="32">
        <f t="shared" si="7"/>
        <v>7.5135138287141245E-3</v>
      </c>
      <c r="Y115" s="33">
        <v>2775.8</v>
      </c>
      <c r="Z115" s="32">
        <f t="shared" si="8"/>
        <v>2.5510298328253578E-2</v>
      </c>
    </row>
    <row r="116" spans="22:26" x14ac:dyDescent="0.3">
      <c r="V116" s="30">
        <v>44588</v>
      </c>
      <c r="W116" s="31">
        <v>17110.150000000001</v>
      </c>
      <c r="X116" s="32">
        <f t="shared" ref="X116:X179" si="9">W116/W115-1</f>
        <v>-9.7118003003827669E-3</v>
      </c>
      <c r="Y116" s="33">
        <v>2713.85</v>
      </c>
      <c r="Z116" s="32">
        <f t="shared" ref="Z116:Z179" si="10">Y116/Y115-1</f>
        <v>-2.2317890337920643E-2</v>
      </c>
    </row>
    <row r="117" spans="22:26" x14ac:dyDescent="0.3">
      <c r="V117" s="30">
        <v>44589</v>
      </c>
      <c r="W117" s="31">
        <v>17101.95</v>
      </c>
      <c r="X117" s="32">
        <f t="shared" si="9"/>
        <v>-4.7924769800389289E-4</v>
      </c>
      <c r="Y117" s="33">
        <v>2671.65</v>
      </c>
      <c r="Z117" s="32">
        <f t="shared" si="10"/>
        <v>-1.5549864583525141E-2</v>
      </c>
    </row>
    <row r="118" spans="22:26" x14ac:dyDescent="0.3">
      <c r="V118" s="30">
        <v>44592</v>
      </c>
      <c r="W118" s="31">
        <v>17339.849999999999</v>
      </c>
      <c r="X118" s="32">
        <f t="shared" si="9"/>
        <v>1.3910694394498657E-2</v>
      </c>
      <c r="Y118" s="33">
        <v>2720.05</v>
      </c>
      <c r="Z118" s="32">
        <f t="shared" si="10"/>
        <v>1.8116145453184407E-2</v>
      </c>
    </row>
    <row r="119" spans="22:26" x14ac:dyDescent="0.3">
      <c r="V119" s="30">
        <v>44593</v>
      </c>
      <c r="W119" s="31">
        <v>17576.849999999999</v>
      </c>
      <c r="X119" s="32">
        <f t="shared" si="9"/>
        <v>1.3667938303964622E-2</v>
      </c>
      <c r="Y119" s="33">
        <v>2725.65</v>
      </c>
      <c r="Z119" s="32">
        <f t="shared" si="10"/>
        <v>2.0587856840865726E-3</v>
      </c>
    </row>
    <row r="120" spans="22:26" x14ac:dyDescent="0.3">
      <c r="V120" s="30">
        <v>44594</v>
      </c>
      <c r="W120" s="31">
        <v>17780</v>
      </c>
      <c r="X120" s="32">
        <f t="shared" si="9"/>
        <v>1.1557816104706076E-2</v>
      </c>
      <c r="Y120" s="33">
        <v>2703</v>
      </c>
      <c r="Z120" s="32">
        <f t="shared" si="10"/>
        <v>-8.3099444169281167E-3</v>
      </c>
    </row>
    <row r="121" spans="22:26" x14ac:dyDescent="0.3">
      <c r="V121" s="30">
        <v>44595</v>
      </c>
      <c r="W121" s="31">
        <v>17560.2</v>
      </c>
      <c r="X121" s="32">
        <f t="shared" si="9"/>
        <v>-1.2362204724409409E-2</v>
      </c>
      <c r="Y121" s="33">
        <v>2779</v>
      </c>
      <c r="Z121" s="32">
        <f t="shared" si="10"/>
        <v>2.8116907140214531E-2</v>
      </c>
    </row>
    <row r="122" spans="22:26" x14ac:dyDescent="0.3">
      <c r="V122" s="30">
        <v>44596</v>
      </c>
      <c r="W122" s="31">
        <v>17516.3</v>
      </c>
      <c r="X122" s="32">
        <f t="shared" si="9"/>
        <v>-2.4999715265202616E-3</v>
      </c>
      <c r="Y122" s="33">
        <v>2722.35</v>
      </c>
      <c r="Z122" s="32">
        <f t="shared" si="10"/>
        <v>-2.0385030586541952E-2</v>
      </c>
    </row>
    <row r="123" spans="22:26" x14ac:dyDescent="0.3">
      <c r="V123" s="30">
        <v>44599</v>
      </c>
      <c r="W123" s="31">
        <v>17213.599999999999</v>
      </c>
      <c r="X123" s="32">
        <f t="shared" si="9"/>
        <v>-1.7281046796412514E-2</v>
      </c>
      <c r="Y123" s="33">
        <v>2647.65</v>
      </c>
      <c r="Z123" s="32">
        <f t="shared" si="10"/>
        <v>-2.7439528348669251E-2</v>
      </c>
    </row>
    <row r="124" spans="22:26" x14ac:dyDescent="0.3">
      <c r="V124" s="30">
        <v>44600</v>
      </c>
      <c r="W124" s="31">
        <v>17266.75</v>
      </c>
      <c r="X124" s="32">
        <f t="shared" si="9"/>
        <v>3.0876748617372218E-3</v>
      </c>
      <c r="Y124" s="33">
        <v>2672.45</v>
      </c>
      <c r="Z124" s="32">
        <f t="shared" si="10"/>
        <v>9.3667969708985943E-3</v>
      </c>
    </row>
    <row r="125" spans="22:26" x14ac:dyDescent="0.3">
      <c r="V125" s="30">
        <v>44601</v>
      </c>
      <c r="W125" s="31">
        <v>17463.8</v>
      </c>
      <c r="X125" s="32">
        <f t="shared" si="9"/>
        <v>1.1412107084425305E-2</v>
      </c>
      <c r="Y125" s="33">
        <v>2728.2</v>
      </c>
      <c r="Z125" s="32">
        <f t="shared" si="10"/>
        <v>2.0861007689573219E-2</v>
      </c>
    </row>
    <row r="126" spans="22:26" x14ac:dyDescent="0.3">
      <c r="V126" s="30">
        <v>44602</v>
      </c>
      <c r="W126" s="31">
        <v>17605.849999999999</v>
      </c>
      <c r="X126" s="32">
        <f t="shared" si="9"/>
        <v>8.1339685520904759E-3</v>
      </c>
      <c r="Y126" s="33">
        <v>2733.95</v>
      </c>
      <c r="Z126" s="32">
        <f t="shared" si="10"/>
        <v>2.1076167436404614E-3</v>
      </c>
    </row>
    <row r="127" spans="22:26" x14ac:dyDescent="0.3">
      <c r="V127" s="30">
        <v>44603</v>
      </c>
      <c r="W127" s="31">
        <v>17374.75</v>
      </c>
      <c r="X127" s="32">
        <f t="shared" si="9"/>
        <v>-1.3126318808804993E-2</v>
      </c>
      <c r="Y127" s="33">
        <v>2718.35</v>
      </c>
      <c r="Z127" s="32">
        <f t="shared" si="10"/>
        <v>-5.7060297371933633E-3</v>
      </c>
    </row>
    <row r="128" spans="22:26" x14ac:dyDescent="0.3">
      <c r="V128" s="30">
        <v>44606</v>
      </c>
      <c r="W128" s="31">
        <v>16842.8</v>
      </c>
      <c r="X128" s="32">
        <f t="shared" si="9"/>
        <v>-3.0616267859969293E-2</v>
      </c>
      <c r="Y128" s="33">
        <v>2644.4</v>
      </c>
      <c r="Z128" s="32">
        <f t="shared" si="10"/>
        <v>-2.7204002427943408E-2</v>
      </c>
    </row>
    <row r="129" spans="22:26" x14ac:dyDescent="0.3">
      <c r="V129" s="30">
        <v>44607</v>
      </c>
      <c r="W129" s="31">
        <v>17352.45</v>
      </c>
      <c r="X129" s="32">
        <f t="shared" si="9"/>
        <v>3.0259220557152133E-2</v>
      </c>
      <c r="Y129" s="33">
        <v>2779.65</v>
      </c>
      <c r="Z129" s="32">
        <f t="shared" si="10"/>
        <v>5.1145817576766062E-2</v>
      </c>
    </row>
    <row r="130" spans="22:26" x14ac:dyDescent="0.3">
      <c r="V130" s="30">
        <v>44608</v>
      </c>
      <c r="W130" s="31">
        <v>17322.2</v>
      </c>
      <c r="X130" s="32">
        <f t="shared" si="9"/>
        <v>-1.7432696823791449E-3</v>
      </c>
      <c r="Y130" s="33">
        <v>2785.3</v>
      </c>
      <c r="Z130" s="32">
        <f t="shared" si="10"/>
        <v>2.0326300073749692E-3</v>
      </c>
    </row>
    <row r="131" spans="22:26" x14ac:dyDescent="0.3">
      <c r="V131" s="30">
        <v>44609</v>
      </c>
      <c r="W131" s="31">
        <v>17304.599999999999</v>
      </c>
      <c r="X131" s="32">
        <f t="shared" si="9"/>
        <v>-1.0160372239093052E-3</v>
      </c>
      <c r="Y131" s="33">
        <v>2777.25</v>
      </c>
      <c r="Z131" s="32">
        <f t="shared" si="10"/>
        <v>-2.8901734104046506E-3</v>
      </c>
    </row>
    <row r="132" spans="22:26" x14ac:dyDescent="0.3">
      <c r="V132" s="30">
        <v>44610</v>
      </c>
      <c r="W132" s="31">
        <v>17276.3</v>
      </c>
      <c r="X132" s="32">
        <f t="shared" si="9"/>
        <v>-1.6354033031679149E-3</v>
      </c>
      <c r="Y132" s="33">
        <v>2776.3</v>
      </c>
      <c r="Z132" s="32">
        <f t="shared" si="10"/>
        <v>-3.4206499234845644E-4</v>
      </c>
    </row>
    <row r="133" spans="22:26" x14ac:dyDescent="0.3">
      <c r="V133" s="30">
        <v>44613</v>
      </c>
      <c r="W133" s="31">
        <v>17206.650000000001</v>
      </c>
      <c r="X133" s="32">
        <f t="shared" si="9"/>
        <v>-4.0315345299628547E-3</v>
      </c>
      <c r="Y133" s="33">
        <v>2710.95</v>
      </c>
      <c r="Z133" s="32">
        <f t="shared" si="10"/>
        <v>-2.3538522493966929E-2</v>
      </c>
    </row>
    <row r="134" spans="22:26" x14ac:dyDescent="0.3">
      <c r="V134" s="30">
        <v>44614</v>
      </c>
      <c r="W134" s="31">
        <v>17092.2</v>
      </c>
      <c r="X134" s="32">
        <f t="shared" si="9"/>
        <v>-6.651498112648313E-3</v>
      </c>
      <c r="Y134" s="33">
        <v>2732.5</v>
      </c>
      <c r="Z134" s="32">
        <f t="shared" si="10"/>
        <v>7.9492428853353836E-3</v>
      </c>
    </row>
    <row r="135" spans="22:26" x14ac:dyDescent="0.3">
      <c r="V135" s="30">
        <v>44615</v>
      </c>
      <c r="W135" s="31">
        <v>17063.25</v>
      </c>
      <c r="X135" s="32">
        <f t="shared" si="9"/>
        <v>-1.693755046161427E-3</v>
      </c>
      <c r="Y135" s="33">
        <v>2670.75</v>
      </c>
      <c r="Z135" s="32">
        <f t="shared" si="10"/>
        <v>-2.2598353156450091E-2</v>
      </c>
    </row>
    <row r="136" spans="22:26" x14ac:dyDescent="0.3">
      <c r="V136" s="30">
        <v>44616</v>
      </c>
      <c r="W136" s="31">
        <v>16247.95</v>
      </c>
      <c r="X136" s="32">
        <f t="shared" si="9"/>
        <v>-4.7781049917219764E-2</v>
      </c>
      <c r="Y136" s="33">
        <v>2489.5500000000002</v>
      </c>
      <c r="Z136" s="32">
        <f t="shared" si="10"/>
        <v>-6.7846110643077773E-2</v>
      </c>
    </row>
    <row r="137" spans="22:26" x14ac:dyDescent="0.3">
      <c r="V137" s="30">
        <v>44617</v>
      </c>
      <c r="W137" s="31">
        <v>16658.400000000001</v>
      </c>
      <c r="X137" s="32">
        <f t="shared" si="9"/>
        <v>2.5261648392566505E-2</v>
      </c>
      <c r="Y137" s="33">
        <v>2559.4499999999998</v>
      </c>
      <c r="Z137" s="32">
        <f t="shared" si="10"/>
        <v>2.8077363378923748E-2</v>
      </c>
    </row>
    <row r="138" spans="22:26" x14ac:dyDescent="0.3">
      <c r="V138" s="30">
        <v>44620</v>
      </c>
      <c r="W138" s="31">
        <v>16793.900000000001</v>
      </c>
      <c r="X138" s="32">
        <f t="shared" si="9"/>
        <v>8.1340344811027254E-3</v>
      </c>
      <c r="Y138" s="33">
        <v>2536.1999999999998</v>
      </c>
      <c r="Z138" s="32">
        <f t="shared" si="10"/>
        <v>-9.0839828869483386E-3</v>
      </c>
    </row>
    <row r="139" spans="22:26" x14ac:dyDescent="0.3">
      <c r="V139" s="30">
        <v>44622</v>
      </c>
      <c r="W139" s="31">
        <v>16605.95</v>
      </c>
      <c r="X139" s="32">
        <f t="shared" si="9"/>
        <v>-1.1191563603451304E-2</v>
      </c>
      <c r="Y139" s="33">
        <v>2427.5</v>
      </c>
      <c r="Z139" s="32">
        <f t="shared" si="10"/>
        <v>-4.2859395946691858E-2</v>
      </c>
    </row>
    <row r="140" spans="22:26" x14ac:dyDescent="0.3">
      <c r="V140" s="30">
        <v>44623</v>
      </c>
      <c r="W140" s="31">
        <v>16498.05</v>
      </c>
      <c r="X140" s="32">
        <f t="shared" si="9"/>
        <v>-6.4976710155095763E-3</v>
      </c>
      <c r="Y140" s="33">
        <v>2413.6</v>
      </c>
      <c r="Z140" s="32">
        <f t="shared" si="10"/>
        <v>-5.7260556127703977E-3</v>
      </c>
    </row>
    <row r="141" spans="22:26" x14ac:dyDescent="0.3">
      <c r="V141" s="30">
        <v>44624</v>
      </c>
      <c r="W141" s="31">
        <v>16245.35</v>
      </c>
      <c r="X141" s="32">
        <f t="shared" si="9"/>
        <v>-1.5316961701534404E-2</v>
      </c>
      <c r="Y141" s="33">
        <v>2312.6999999999998</v>
      </c>
      <c r="Z141" s="32">
        <f t="shared" si="10"/>
        <v>-4.1804772953264902E-2</v>
      </c>
    </row>
    <row r="142" spans="22:26" x14ac:dyDescent="0.3">
      <c r="V142" s="30">
        <v>44627</v>
      </c>
      <c r="W142" s="31">
        <v>15863.15</v>
      </c>
      <c r="X142" s="32">
        <f t="shared" si="9"/>
        <v>-2.3526732264925077E-2</v>
      </c>
      <c r="Y142" s="33">
        <v>2199.6</v>
      </c>
      <c r="Z142" s="32">
        <f t="shared" si="10"/>
        <v>-4.8903878583473781E-2</v>
      </c>
    </row>
    <row r="143" spans="22:26" x14ac:dyDescent="0.3">
      <c r="V143" s="30">
        <v>44628</v>
      </c>
      <c r="W143" s="31">
        <v>16013.45</v>
      </c>
      <c r="X143" s="32">
        <f t="shared" si="9"/>
        <v>9.4747890551372116E-3</v>
      </c>
      <c r="Y143" s="33">
        <v>2251.4</v>
      </c>
      <c r="Z143" s="32">
        <f t="shared" si="10"/>
        <v>2.3549736315693792E-2</v>
      </c>
    </row>
    <row r="144" spans="22:26" x14ac:dyDescent="0.3">
      <c r="V144" s="30">
        <v>44629</v>
      </c>
      <c r="W144" s="31">
        <v>16345.35</v>
      </c>
      <c r="X144" s="32">
        <f t="shared" si="9"/>
        <v>2.0726326931423289E-2</v>
      </c>
      <c r="Y144" s="33">
        <v>2290.3000000000002</v>
      </c>
      <c r="Z144" s="32">
        <f t="shared" si="10"/>
        <v>1.7278138047437164E-2</v>
      </c>
    </row>
    <row r="145" spans="22:26" x14ac:dyDescent="0.3">
      <c r="V145" s="30">
        <v>44630</v>
      </c>
      <c r="W145" s="31">
        <v>16594.900000000001</v>
      </c>
      <c r="X145" s="32">
        <f t="shared" si="9"/>
        <v>1.5267339029142901E-2</v>
      </c>
      <c r="Y145" s="33">
        <v>2320.6</v>
      </c>
      <c r="Z145" s="32">
        <f t="shared" si="10"/>
        <v>1.3229707898528398E-2</v>
      </c>
    </row>
    <row r="146" spans="22:26" x14ac:dyDescent="0.3">
      <c r="V146" s="30">
        <v>44631</v>
      </c>
      <c r="W146" s="31">
        <v>16630.45</v>
      </c>
      <c r="X146" s="32">
        <f t="shared" si="9"/>
        <v>2.1422244183453287E-3</v>
      </c>
      <c r="Y146" s="33">
        <v>2331.85</v>
      </c>
      <c r="Z146" s="32">
        <f t="shared" si="10"/>
        <v>4.8478841678876172E-3</v>
      </c>
    </row>
    <row r="147" spans="22:26" x14ac:dyDescent="0.3">
      <c r="V147" s="30">
        <v>44634</v>
      </c>
      <c r="W147" s="31">
        <v>16871.3</v>
      </c>
      <c r="X147" s="32">
        <f t="shared" si="9"/>
        <v>1.4482470408196946E-2</v>
      </c>
      <c r="Y147" s="33">
        <v>2340.8000000000002</v>
      </c>
      <c r="Z147" s="32">
        <f t="shared" si="10"/>
        <v>3.8381542552052839E-3</v>
      </c>
    </row>
    <row r="148" spans="22:26" x14ac:dyDescent="0.3">
      <c r="V148" s="30">
        <v>44635</v>
      </c>
      <c r="W148" s="31">
        <v>16663</v>
      </c>
      <c r="X148" s="32">
        <f t="shared" si="9"/>
        <v>-1.2346410768583338E-2</v>
      </c>
      <c r="Y148" s="33">
        <v>2317.5</v>
      </c>
      <c r="Z148" s="32">
        <f t="shared" si="10"/>
        <v>-9.9538619275462148E-3</v>
      </c>
    </row>
    <row r="149" spans="22:26" x14ac:dyDescent="0.3">
      <c r="V149" s="30">
        <v>44636</v>
      </c>
      <c r="W149" s="31">
        <v>16975.349999999999</v>
      </c>
      <c r="X149" s="32">
        <f t="shared" si="9"/>
        <v>1.8745123927264018E-2</v>
      </c>
      <c r="Y149" s="33">
        <v>2369.85</v>
      </c>
      <c r="Z149" s="32">
        <f t="shared" si="10"/>
        <v>2.2588996763754032E-2</v>
      </c>
    </row>
    <row r="150" spans="22:26" x14ac:dyDescent="0.3">
      <c r="V150" s="30">
        <v>44637</v>
      </c>
      <c r="W150" s="31">
        <v>17287.05</v>
      </c>
      <c r="X150" s="32">
        <f t="shared" si="9"/>
        <v>1.8361918900052121E-2</v>
      </c>
      <c r="Y150" s="33">
        <v>2419.35</v>
      </c>
      <c r="Z150" s="32">
        <f t="shared" si="10"/>
        <v>2.0887397936578234E-2</v>
      </c>
    </row>
    <row r="151" spans="22:26" x14ac:dyDescent="0.3">
      <c r="V151" s="30">
        <v>44641</v>
      </c>
      <c r="W151" s="31">
        <v>17117.599999999999</v>
      </c>
      <c r="X151" s="32">
        <f t="shared" si="9"/>
        <v>-9.8021351242694177E-3</v>
      </c>
      <c r="Y151" s="33">
        <v>2393.65</v>
      </c>
      <c r="Z151" s="32">
        <f t="shared" si="10"/>
        <v>-1.0622687912042461E-2</v>
      </c>
    </row>
    <row r="152" spans="22:26" x14ac:dyDescent="0.3">
      <c r="V152" s="30">
        <v>44642</v>
      </c>
      <c r="W152" s="31">
        <v>17315.5</v>
      </c>
      <c r="X152" s="32">
        <f t="shared" si="9"/>
        <v>1.1561200168247909E-2</v>
      </c>
      <c r="Y152" s="33">
        <v>2421.3000000000002</v>
      </c>
      <c r="Z152" s="32">
        <f t="shared" si="10"/>
        <v>1.1551396402982972E-2</v>
      </c>
    </row>
    <row r="153" spans="22:26" x14ac:dyDescent="0.3">
      <c r="V153" s="30">
        <v>44643</v>
      </c>
      <c r="W153" s="31">
        <v>17245.650000000001</v>
      </c>
      <c r="X153" s="32">
        <f t="shared" si="9"/>
        <v>-4.0339580144955756E-3</v>
      </c>
      <c r="Y153" s="33">
        <v>2395.4</v>
      </c>
      <c r="Z153" s="32">
        <f t="shared" si="10"/>
        <v>-1.0696733159872851E-2</v>
      </c>
    </row>
    <row r="154" spans="22:26" x14ac:dyDescent="0.3">
      <c r="V154" s="30">
        <v>44644</v>
      </c>
      <c r="W154" s="31">
        <v>17222.75</v>
      </c>
      <c r="X154" s="32">
        <f t="shared" si="9"/>
        <v>-1.3278710863320331E-3</v>
      </c>
      <c r="Y154" s="33">
        <v>2413.4</v>
      </c>
      <c r="Z154" s="32">
        <f t="shared" si="10"/>
        <v>7.5144026049929202E-3</v>
      </c>
    </row>
    <row r="155" spans="22:26" x14ac:dyDescent="0.3">
      <c r="V155" s="30">
        <v>44645</v>
      </c>
      <c r="W155" s="31">
        <v>17153</v>
      </c>
      <c r="X155" s="32">
        <f t="shared" si="9"/>
        <v>-4.049875890900112E-3</v>
      </c>
      <c r="Y155" s="33">
        <v>2378.25</v>
      </c>
      <c r="Z155" s="32">
        <f t="shared" si="10"/>
        <v>-1.4564514792409056E-2</v>
      </c>
    </row>
    <row r="156" spans="22:26" x14ac:dyDescent="0.3">
      <c r="V156" s="30">
        <v>44648</v>
      </c>
      <c r="W156" s="31">
        <v>17222</v>
      </c>
      <c r="X156" s="32">
        <f t="shared" si="9"/>
        <v>4.0226199498629711E-3</v>
      </c>
      <c r="Y156" s="33">
        <v>2376.6</v>
      </c>
      <c r="Z156" s="32">
        <f t="shared" si="10"/>
        <v>-6.9378744875436826E-4</v>
      </c>
    </row>
    <row r="157" spans="22:26" x14ac:dyDescent="0.3">
      <c r="V157" s="30">
        <v>44649</v>
      </c>
      <c r="W157" s="31">
        <v>17325.3</v>
      </c>
      <c r="X157" s="32">
        <f t="shared" si="9"/>
        <v>5.9981419115084922E-3</v>
      </c>
      <c r="Y157" s="33">
        <v>2208.35</v>
      </c>
      <c r="Z157" s="32">
        <f t="shared" si="10"/>
        <v>-7.0794412185474997E-2</v>
      </c>
    </row>
    <row r="158" spans="22:26" x14ac:dyDescent="0.3">
      <c r="V158" s="30">
        <v>44650</v>
      </c>
      <c r="W158" s="31">
        <v>17498.25</v>
      </c>
      <c r="X158" s="32">
        <f t="shared" si="9"/>
        <v>9.9825111253484256E-3</v>
      </c>
      <c r="Y158" s="33">
        <v>2271.6</v>
      </c>
      <c r="Z158" s="32">
        <f t="shared" si="10"/>
        <v>2.8641293273258261E-2</v>
      </c>
    </row>
    <row r="159" spans="22:26" x14ac:dyDescent="0.3">
      <c r="V159" s="30">
        <v>44651</v>
      </c>
      <c r="W159" s="31">
        <v>17464.75</v>
      </c>
      <c r="X159" s="32">
        <f t="shared" si="9"/>
        <v>-1.9144771620018819E-3</v>
      </c>
      <c r="Y159" s="33">
        <v>2296.8000000000002</v>
      </c>
      <c r="Z159" s="32">
        <f t="shared" si="10"/>
        <v>1.109350237717921E-2</v>
      </c>
    </row>
    <row r="160" spans="22:26" x14ac:dyDescent="0.3">
      <c r="V160" s="30">
        <v>44652</v>
      </c>
      <c r="W160" s="31">
        <v>17670.45</v>
      </c>
      <c r="X160" s="32">
        <f t="shared" si="9"/>
        <v>1.1778009991554539E-2</v>
      </c>
      <c r="Y160" s="33">
        <v>2241.8000000000002</v>
      </c>
      <c r="Z160" s="32">
        <f t="shared" si="10"/>
        <v>-2.3946360153256685E-2</v>
      </c>
    </row>
    <row r="161" spans="22:26" x14ac:dyDescent="0.3">
      <c r="V161" s="30">
        <v>44655</v>
      </c>
      <c r="W161" s="31">
        <v>18053.400000000001</v>
      </c>
      <c r="X161" s="32">
        <f t="shared" si="9"/>
        <v>2.1671774063478866E-2</v>
      </c>
      <c r="Y161" s="33">
        <v>2312.3000000000002</v>
      </c>
      <c r="Z161" s="32">
        <f t="shared" si="10"/>
        <v>3.1447943616736529E-2</v>
      </c>
    </row>
    <row r="162" spans="22:26" x14ac:dyDescent="0.3">
      <c r="V162" s="30">
        <v>44656</v>
      </c>
      <c r="W162" s="31">
        <v>17957.400000000001</v>
      </c>
      <c r="X162" s="32">
        <f t="shared" si="9"/>
        <v>-5.3175579115291027E-3</v>
      </c>
      <c r="Y162" s="33">
        <v>2332.35</v>
      </c>
      <c r="Z162" s="32">
        <f t="shared" si="10"/>
        <v>8.6710201963411393E-3</v>
      </c>
    </row>
    <row r="163" spans="22:26" x14ac:dyDescent="0.3">
      <c r="V163" s="30">
        <v>44657</v>
      </c>
      <c r="W163" s="31">
        <v>17807.650000000001</v>
      </c>
      <c r="X163" s="32">
        <f t="shared" si="9"/>
        <v>-8.3391805049728429E-3</v>
      </c>
      <c r="Y163" s="33">
        <v>2345.5500000000002</v>
      </c>
      <c r="Z163" s="32">
        <f t="shared" si="10"/>
        <v>5.6595279439193291E-3</v>
      </c>
    </row>
    <row r="164" spans="22:26" x14ac:dyDescent="0.3">
      <c r="V164" s="30">
        <v>44658</v>
      </c>
      <c r="W164" s="31">
        <v>17639.55</v>
      </c>
      <c r="X164" s="32">
        <f t="shared" si="9"/>
        <v>-9.4397632478178117E-3</v>
      </c>
      <c r="Y164" s="33">
        <v>2350.25</v>
      </c>
      <c r="Z164" s="32">
        <f t="shared" si="10"/>
        <v>2.0037944192192736E-3</v>
      </c>
    </row>
    <row r="165" spans="22:26" x14ac:dyDescent="0.3">
      <c r="V165" s="30">
        <v>44659</v>
      </c>
      <c r="W165" s="31">
        <v>17784.349999999999</v>
      </c>
      <c r="X165" s="32">
        <f t="shared" si="9"/>
        <v>8.208826188876639E-3</v>
      </c>
      <c r="Y165" s="33">
        <v>2361.75</v>
      </c>
      <c r="Z165" s="32">
        <f t="shared" si="10"/>
        <v>4.8930964790978582E-3</v>
      </c>
    </row>
    <row r="166" spans="22:26" x14ac:dyDescent="0.3">
      <c r="V166" s="30">
        <v>44662</v>
      </c>
      <c r="W166" s="31">
        <v>17674.95</v>
      </c>
      <c r="X166" s="32">
        <f t="shared" si="9"/>
        <v>-6.1514758762618582E-3</v>
      </c>
      <c r="Y166" s="33">
        <v>2335.6</v>
      </c>
      <c r="Z166" s="32">
        <f t="shared" si="10"/>
        <v>-1.107229808404786E-2</v>
      </c>
    </row>
    <row r="167" spans="22:26" x14ac:dyDescent="0.3">
      <c r="V167" s="30">
        <v>44663</v>
      </c>
      <c r="W167" s="31">
        <v>17530.3</v>
      </c>
      <c r="X167" s="32">
        <f t="shared" si="9"/>
        <v>-8.1838986814674053E-3</v>
      </c>
      <c r="Y167" s="33">
        <v>2297.25</v>
      </c>
      <c r="Z167" s="32">
        <f t="shared" si="10"/>
        <v>-1.6419763658160558E-2</v>
      </c>
    </row>
    <row r="168" spans="22:26" x14ac:dyDescent="0.3">
      <c r="V168" s="30">
        <v>44664</v>
      </c>
      <c r="W168" s="31">
        <v>17475.650000000001</v>
      </c>
      <c r="X168" s="32">
        <f t="shared" si="9"/>
        <v>-3.1174594844354253E-3</v>
      </c>
      <c r="Y168" s="33">
        <v>2274.65</v>
      </c>
      <c r="Z168" s="32">
        <f t="shared" si="10"/>
        <v>-9.8378496027858864E-3</v>
      </c>
    </row>
    <row r="169" spans="22:26" x14ac:dyDescent="0.3">
      <c r="V169" s="30">
        <v>44669</v>
      </c>
      <c r="W169" s="31">
        <v>17173.650000000001</v>
      </c>
      <c r="X169" s="32">
        <f t="shared" si="9"/>
        <v>-1.7281188396425895E-2</v>
      </c>
      <c r="Y169" s="33">
        <v>2285.25</v>
      </c>
      <c r="Z169" s="32">
        <f t="shared" si="10"/>
        <v>4.6600575912776332E-3</v>
      </c>
    </row>
    <row r="170" spans="22:26" x14ac:dyDescent="0.3">
      <c r="V170" s="30">
        <v>44670</v>
      </c>
      <c r="W170" s="31">
        <v>16958.650000000001</v>
      </c>
      <c r="X170" s="32">
        <f t="shared" si="9"/>
        <v>-1.251917909122402E-2</v>
      </c>
      <c r="Y170" s="33">
        <v>2263.1</v>
      </c>
      <c r="Z170" s="32">
        <f t="shared" si="10"/>
        <v>-9.6925938081172669E-3</v>
      </c>
    </row>
    <row r="171" spans="22:26" x14ac:dyDescent="0.3">
      <c r="V171" s="30">
        <v>44671</v>
      </c>
      <c r="W171" s="31">
        <v>17136.55</v>
      </c>
      <c r="X171" s="32">
        <f t="shared" si="9"/>
        <v>1.0490221804211775E-2</v>
      </c>
      <c r="Y171" s="33">
        <v>2275.3000000000002</v>
      </c>
      <c r="Z171" s="32">
        <f t="shared" si="10"/>
        <v>5.3908355795149188E-3</v>
      </c>
    </row>
    <row r="172" spans="22:26" x14ac:dyDescent="0.3">
      <c r="V172" s="30">
        <v>44672</v>
      </c>
      <c r="W172" s="31">
        <v>17392.599999999999</v>
      </c>
      <c r="X172" s="32">
        <f t="shared" si="9"/>
        <v>1.4941747317867238E-2</v>
      </c>
      <c r="Y172" s="33">
        <v>2316.9499999999998</v>
      </c>
      <c r="Z172" s="32">
        <f t="shared" si="10"/>
        <v>1.8305278424822991E-2</v>
      </c>
    </row>
    <row r="173" spans="22:26" x14ac:dyDescent="0.3">
      <c r="V173" s="30">
        <v>44673</v>
      </c>
      <c r="W173" s="31">
        <v>17171.95</v>
      </c>
      <c r="X173" s="32">
        <f t="shared" si="9"/>
        <v>-1.2686429860975235E-2</v>
      </c>
      <c r="Y173" s="33">
        <v>2293.9</v>
      </c>
      <c r="Z173" s="32">
        <f t="shared" si="10"/>
        <v>-9.9484235740950888E-3</v>
      </c>
    </row>
    <row r="174" spans="22:26" x14ac:dyDescent="0.3">
      <c r="V174" s="30">
        <v>44676</v>
      </c>
      <c r="W174" s="31">
        <v>16953.95</v>
      </c>
      <c r="X174" s="32">
        <f t="shared" si="9"/>
        <v>-1.2695121986728397E-2</v>
      </c>
      <c r="Y174" s="33">
        <v>2289.85</v>
      </c>
      <c r="Z174" s="32">
        <f t="shared" si="10"/>
        <v>-1.7655521164828825E-3</v>
      </c>
    </row>
    <row r="175" spans="22:26" x14ac:dyDescent="0.3">
      <c r="V175" s="30">
        <v>44677</v>
      </c>
      <c r="W175" s="31">
        <v>17200.8</v>
      </c>
      <c r="X175" s="32">
        <f t="shared" si="9"/>
        <v>1.4560028783852541E-2</v>
      </c>
      <c r="Y175" s="33">
        <v>2406.5500000000002</v>
      </c>
      <c r="Z175" s="32">
        <f t="shared" si="10"/>
        <v>5.0964036945651658E-2</v>
      </c>
    </row>
    <row r="176" spans="22:26" x14ac:dyDescent="0.3">
      <c r="V176" s="30">
        <v>44678</v>
      </c>
      <c r="W176" s="31">
        <v>17038.400000000001</v>
      </c>
      <c r="X176" s="32">
        <f t="shared" si="9"/>
        <v>-9.4414213292404181E-3</v>
      </c>
      <c r="Y176" s="33">
        <v>2499.65</v>
      </c>
      <c r="Z176" s="32">
        <f t="shared" si="10"/>
        <v>3.8686085890590194E-2</v>
      </c>
    </row>
    <row r="177" spans="22:26" x14ac:dyDescent="0.3">
      <c r="V177" s="30">
        <v>44679</v>
      </c>
      <c r="W177" s="31">
        <v>17245.05</v>
      </c>
      <c r="X177" s="32">
        <f t="shared" si="9"/>
        <v>1.2128486242839465E-2</v>
      </c>
      <c r="Y177" s="33">
        <v>2517.6</v>
      </c>
      <c r="Z177" s="32">
        <f t="shared" si="10"/>
        <v>7.1810053407477259E-3</v>
      </c>
    </row>
    <row r="178" spans="22:26" x14ac:dyDescent="0.3">
      <c r="V178" s="30">
        <v>44680</v>
      </c>
      <c r="W178" s="31">
        <v>17102.55</v>
      </c>
      <c r="X178" s="32">
        <f t="shared" si="9"/>
        <v>-8.263240756043011E-3</v>
      </c>
      <c r="Y178" s="33">
        <v>2505.25</v>
      </c>
      <c r="Z178" s="32">
        <f t="shared" si="10"/>
        <v>-4.9054655227199762E-3</v>
      </c>
    </row>
    <row r="179" spans="22:26" x14ac:dyDescent="0.3">
      <c r="V179" s="30">
        <v>44683</v>
      </c>
      <c r="W179" s="31">
        <v>17069.099999999999</v>
      </c>
      <c r="X179" s="32">
        <f t="shared" si="9"/>
        <v>-1.9558486892305993E-3</v>
      </c>
      <c r="Y179" s="33">
        <v>2486.5</v>
      </c>
      <c r="Z179" s="32">
        <f t="shared" si="10"/>
        <v>-7.4842830056880416E-3</v>
      </c>
    </row>
    <row r="180" spans="22:26" x14ac:dyDescent="0.3">
      <c r="V180" s="30">
        <v>44685</v>
      </c>
      <c r="W180" s="31">
        <v>16677.599999999999</v>
      </c>
      <c r="X180" s="32">
        <f t="shared" ref="X180:X221" si="11">W180/W179-1</f>
        <v>-2.293618292704358E-2</v>
      </c>
      <c r="Y180" s="33">
        <v>2409.9</v>
      </c>
      <c r="Z180" s="32">
        <f t="shared" ref="Z180:Z221" si="12">Y180/Y179-1</f>
        <v>-3.0806354313291706E-2</v>
      </c>
    </row>
    <row r="181" spans="22:26" x14ac:dyDescent="0.3">
      <c r="V181" s="30">
        <v>44686</v>
      </c>
      <c r="W181" s="31">
        <v>16682.650000000001</v>
      </c>
      <c r="X181" s="32">
        <f t="shared" si="11"/>
        <v>3.0280136230653731E-4</v>
      </c>
      <c r="Y181" s="33">
        <v>2502.1</v>
      </c>
      <c r="Z181" s="32">
        <f t="shared" si="12"/>
        <v>3.8258848914892729E-2</v>
      </c>
    </row>
    <row r="182" spans="22:26" x14ac:dyDescent="0.3">
      <c r="V182" s="30">
        <v>44687</v>
      </c>
      <c r="W182" s="31">
        <v>16411.25</v>
      </c>
      <c r="X182" s="32">
        <f t="shared" si="11"/>
        <v>-1.6268398605737144E-2</v>
      </c>
      <c r="Y182" s="33">
        <v>2562.5500000000002</v>
      </c>
      <c r="Z182" s="32">
        <f t="shared" si="12"/>
        <v>2.4159705847088597E-2</v>
      </c>
    </row>
    <row r="183" spans="22:26" x14ac:dyDescent="0.3">
      <c r="V183" s="30">
        <v>44690</v>
      </c>
      <c r="W183" s="31">
        <v>16301.85</v>
      </c>
      <c r="X183" s="32">
        <f t="shared" si="11"/>
        <v>-6.6661588849112885E-3</v>
      </c>
      <c r="Y183" s="33">
        <v>2492.1</v>
      </c>
      <c r="Z183" s="32">
        <f t="shared" si="12"/>
        <v>-2.7492146494702663E-2</v>
      </c>
    </row>
    <row r="184" spans="22:26" x14ac:dyDescent="0.3">
      <c r="V184" s="30">
        <v>44691</v>
      </c>
      <c r="W184" s="31">
        <v>16240.05</v>
      </c>
      <c r="X184" s="32">
        <f t="shared" si="11"/>
        <v>-3.7909807782553484E-3</v>
      </c>
      <c r="Y184" s="33">
        <v>2471.75</v>
      </c>
      <c r="Z184" s="32">
        <f t="shared" si="12"/>
        <v>-8.1658039404517435E-3</v>
      </c>
    </row>
    <row r="185" spans="22:26" x14ac:dyDescent="0.3">
      <c r="V185" s="30">
        <v>44692</v>
      </c>
      <c r="W185" s="31">
        <v>16167.1</v>
      </c>
      <c r="X185" s="32">
        <f t="shared" si="11"/>
        <v>-4.4919812439000451E-3</v>
      </c>
      <c r="Y185" s="33">
        <v>2470.6</v>
      </c>
      <c r="Z185" s="32">
        <f t="shared" si="12"/>
        <v>-4.6525740871861121E-4</v>
      </c>
    </row>
    <row r="186" spans="22:26" x14ac:dyDescent="0.3">
      <c r="V186" s="30">
        <v>44693</v>
      </c>
      <c r="W186" s="31">
        <v>15808</v>
      </c>
      <c r="X186" s="32">
        <f t="shared" si="11"/>
        <v>-2.2211775766835085E-2</v>
      </c>
      <c r="Y186" s="33">
        <v>2403.4499999999998</v>
      </c>
      <c r="Z186" s="32">
        <f t="shared" si="12"/>
        <v>-2.7179632477940641E-2</v>
      </c>
    </row>
    <row r="187" spans="22:26" x14ac:dyDescent="0.3">
      <c r="V187" s="30">
        <v>44694</v>
      </c>
      <c r="W187" s="31">
        <v>15782.15</v>
      </c>
      <c r="X187" s="32">
        <f t="shared" si="11"/>
        <v>-1.6352479757085758E-3</v>
      </c>
      <c r="Y187" s="33">
        <v>2448.6999999999998</v>
      </c>
      <c r="Z187" s="32">
        <f t="shared" si="12"/>
        <v>1.88271027065261E-2</v>
      </c>
    </row>
    <row r="188" spans="22:26" x14ac:dyDescent="0.3">
      <c r="V188" s="30">
        <v>44697</v>
      </c>
      <c r="W188" s="31">
        <v>15842.3</v>
      </c>
      <c r="X188" s="32">
        <f t="shared" si="11"/>
        <v>3.811267793044637E-3</v>
      </c>
      <c r="Y188" s="33">
        <v>2496.3000000000002</v>
      </c>
      <c r="Z188" s="32">
        <f t="shared" si="12"/>
        <v>1.943888593947829E-2</v>
      </c>
    </row>
    <row r="189" spans="22:26" x14ac:dyDescent="0.3">
      <c r="V189" s="30">
        <v>44698</v>
      </c>
      <c r="W189" s="31">
        <v>16259.3</v>
      </c>
      <c r="X189" s="32">
        <f t="shared" si="11"/>
        <v>2.6321935577536149E-2</v>
      </c>
      <c r="Y189" s="33">
        <v>2522.25</v>
      </c>
      <c r="Z189" s="32">
        <f t="shared" si="12"/>
        <v>1.0395385170051563E-2</v>
      </c>
    </row>
    <row r="190" spans="22:26" x14ac:dyDescent="0.3">
      <c r="V190" s="30">
        <v>44699</v>
      </c>
      <c r="W190" s="31">
        <v>16240.3</v>
      </c>
      <c r="X190" s="32">
        <f t="shared" si="11"/>
        <v>-1.1685619922137125E-3</v>
      </c>
      <c r="Y190" s="33">
        <v>2539.15</v>
      </c>
      <c r="Z190" s="32">
        <f t="shared" si="12"/>
        <v>6.7003667360492347E-3</v>
      </c>
    </row>
    <row r="191" spans="22:26" x14ac:dyDescent="0.3">
      <c r="V191" s="30">
        <v>44700</v>
      </c>
      <c r="W191" s="31">
        <v>15809.4</v>
      </c>
      <c r="X191" s="32">
        <f t="shared" si="11"/>
        <v>-2.6532761094314794E-2</v>
      </c>
      <c r="Y191" s="33">
        <v>2518.6999999999998</v>
      </c>
      <c r="Z191" s="32">
        <f t="shared" si="12"/>
        <v>-8.0538762971861244E-3</v>
      </c>
    </row>
    <row r="192" spans="22:26" x14ac:dyDescent="0.3">
      <c r="V192" s="30">
        <v>44701</v>
      </c>
      <c r="W192" s="31">
        <v>16266.15</v>
      </c>
      <c r="X192" s="32">
        <f t="shared" si="11"/>
        <v>2.8891039508140759E-2</v>
      </c>
      <c r="Y192" s="33">
        <v>2591.1999999999998</v>
      </c>
      <c r="Z192" s="32">
        <f t="shared" si="12"/>
        <v>2.8784690514948252E-2</v>
      </c>
    </row>
    <row r="193" spans="22:26" x14ac:dyDescent="0.3">
      <c r="V193" s="30">
        <v>44704</v>
      </c>
      <c r="W193" s="31">
        <v>16214.7</v>
      </c>
      <c r="X193" s="32">
        <f t="shared" si="11"/>
        <v>-3.1630103005320098E-3</v>
      </c>
      <c r="Y193" s="33">
        <v>2630.4</v>
      </c>
      <c r="Z193" s="32">
        <f t="shared" si="12"/>
        <v>1.5128125964803951E-2</v>
      </c>
    </row>
    <row r="194" spans="22:26" x14ac:dyDescent="0.3">
      <c r="V194" s="30">
        <v>44705</v>
      </c>
      <c r="W194" s="31">
        <v>16125.15</v>
      </c>
      <c r="X194" s="32">
        <f t="shared" si="11"/>
        <v>-5.5227663786564518E-3</v>
      </c>
      <c r="Y194" s="33">
        <v>2639.6</v>
      </c>
      <c r="Z194" s="32">
        <f t="shared" si="12"/>
        <v>3.4975669099754914E-3</v>
      </c>
    </row>
    <row r="195" spans="22:26" x14ac:dyDescent="0.3">
      <c r="V195" s="30">
        <v>44706</v>
      </c>
      <c r="W195" s="31">
        <v>16025.8</v>
      </c>
      <c r="X195" s="32">
        <f t="shared" si="11"/>
        <v>-6.1611829967473941E-3</v>
      </c>
      <c r="Y195" s="33">
        <v>2595.0500000000002</v>
      </c>
      <c r="Z195" s="32">
        <f t="shared" si="12"/>
        <v>-1.6877557205637106E-2</v>
      </c>
    </row>
    <row r="196" spans="22:26" x14ac:dyDescent="0.3">
      <c r="V196" s="30">
        <v>44707</v>
      </c>
      <c r="W196" s="31">
        <v>16170.15</v>
      </c>
      <c r="X196" s="32">
        <f t="shared" si="11"/>
        <v>9.0073506470815801E-3</v>
      </c>
      <c r="Y196" s="33">
        <v>2636.35</v>
      </c>
      <c r="Z196" s="32">
        <f t="shared" si="12"/>
        <v>1.5914914934201496E-2</v>
      </c>
    </row>
    <row r="197" spans="22:26" x14ac:dyDescent="0.3">
      <c r="V197" s="30">
        <v>44708</v>
      </c>
      <c r="W197" s="31">
        <v>16352.45</v>
      </c>
      <c r="X197" s="32">
        <f t="shared" si="11"/>
        <v>1.1273859549849607E-2</v>
      </c>
      <c r="Y197" s="33">
        <v>2717.85</v>
      </c>
      <c r="Z197" s="32">
        <f t="shared" si="12"/>
        <v>3.0913953003205208E-2</v>
      </c>
    </row>
    <row r="198" spans="22:26" x14ac:dyDescent="0.3">
      <c r="V198" s="30">
        <v>44711</v>
      </c>
      <c r="W198" s="31">
        <v>16661.400000000001</v>
      </c>
      <c r="X198" s="32">
        <f t="shared" si="11"/>
        <v>1.8893193374693196E-2</v>
      </c>
      <c r="Y198" s="33">
        <v>2770.75</v>
      </c>
      <c r="Z198" s="32">
        <f t="shared" si="12"/>
        <v>1.9463914491233858E-2</v>
      </c>
    </row>
    <row r="199" spans="22:26" x14ac:dyDescent="0.3">
      <c r="V199" s="30">
        <v>44712</v>
      </c>
      <c r="W199" s="31">
        <v>16584.55</v>
      </c>
      <c r="X199" s="32">
        <f t="shared" si="11"/>
        <v>-4.6124575365816822E-3</v>
      </c>
      <c r="Y199" s="33">
        <v>2782.35</v>
      </c>
      <c r="Z199" s="32">
        <f t="shared" si="12"/>
        <v>4.1865920779571297E-3</v>
      </c>
    </row>
    <row r="200" spans="22:26" x14ac:dyDescent="0.3">
      <c r="V200" s="30">
        <v>44713</v>
      </c>
      <c r="W200" s="31">
        <v>16522.75</v>
      </c>
      <c r="X200" s="32">
        <f t="shared" si="11"/>
        <v>-3.7263597746094446E-3</v>
      </c>
      <c r="Y200" s="33">
        <v>2758.55</v>
      </c>
      <c r="Z200" s="32">
        <f t="shared" si="12"/>
        <v>-8.5539202472728615E-3</v>
      </c>
    </row>
    <row r="201" spans="22:26" x14ac:dyDescent="0.3">
      <c r="V201" s="30">
        <v>44714</v>
      </c>
      <c r="W201" s="31">
        <v>16628</v>
      </c>
      <c r="X201" s="32">
        <f t="shared" si="11"/>
        <v>6.3700049931154634E-3</v>
      </c>
      <c r="Y201" s="33">
        <v>2663.95</v>
      </c>
      <c r="Z201" s="32">
        <f t="shared" si="12"/>
        <v>-3.4293378767831006E-2</v>
      </c>
    </row>
    <row r="202" spans="22:26" x14ac:dyDescent="0.3">
      <c r="V202" s="30">
        <v>44715</v>
      </c>
      <c r="W202" s="31">
        <v>16584.3</v>
      </c>
      <c r="X202" s="32">
        <f t="shared" si="11"/>
        <v>-2.6280971854703017E-3</v>
      </c>
      <c r="Y202" s="33">
        <v>2584.5</v>
      </c>
      <c r="Z202" s="32">
        <f t="shared" si="12"/>
        <v>-2.9824133335835779E-2</v>
      </c>
    </row>
    <row r="203" spans="22:26" x14ac:dyDescent="0.3">
      <c r="V203" s="30">
        <v>44718</v>
      </c>
      <c r="W203" s="31">
        <v>16569.55</v>
      </c>
      <c r="X203" s="32">
        <f t="shared" si="11"/>
        <v>-8.8939539202737006E-4</v>
      </c>
      <c r="Y203" s="33">
        <v>2540.75</v>
      </c>
      <c r="Z203" s="32">
        <f t="shared" si="12"/>
        <v>-1.6927839040433379E-2</v>
      </c>
    </row>
    <row r="204" spans="22:26" x14ac:dyDescent="0.3">
      <c r="V204" s="30">
        <v>44719</v>
      </c>
      <c r="W204" s="31">
        <v>16416.349999999999</v>
      </c>
      <c r="X204" s="32">
        <f t="shared" si="11"/>
        <v>-9.2458757178076612E-3</v>
      </c>
      <c r="Y204" s="33">
        <v>2569.1999999999998</v>
      </c>
      <c r="Z204" s="32">
        <f t="shared" si="12"/>
        <v>1.119748105874252E-2</v>
      </c>
    </row>
    <row r="205" spans="22:26" x14ac:dyDescent="0.3">
      <c r="V205" s="30">
        <v>44720</v>
      </c>
      <c r="W205" s="31">
        <v>16356.25</v>
      </c>
      <c r="X205" s="32">
        <f t="shared" si="11"/>
        <v>-3.6609843235554385E-3</v>
      </c>
      <c r="Y205" s="33">
        <v>2586.3000000000002</v>
      </c>
      <c r="Z205" s="32">
        <f t="shared" si="12"/>
        <v>6.6557683325549899E-3</v>
      </c>
    </row>
    <row r="206" spans="22:26" x14ac:dyDescent="0.3">
      <c r="V206" s="30">
        <v>44721</v>
      </c>
      <c r="W206" s="31">
        <v>16478.099999999999</v>
      </c>
      <c r="X206" s="32">
        <f t="shared" si="11"/>
        <v>7.4497516239968586E-3</v>
      </c>
      <c r="Y206" s="33">
        <v>2596.6</v>
      </c>
      <c r="Z206" s="32">
        <f t="shared" si="12"/>
        <v>3.9825232958279333E-3</v>
      </c>
    </row>
    <row r="207" spans="22:26" x14ac:dyDescent="0.3">
      <c r="V207" s="30">
        <v>44722</v>
      </c>
      <c r="W207" s="31">
        <v>16201.8</v>
      </c>
      <c r="X207" s="32">
        <f t="shared" si="11"/>
        <v>-1.6767709869463077E-2</v>
      </c>
      <c r="Y207" s="33">
        <v>2603.4499999999998</v>
      </c>
      <c r="Z207" s="32">
        <f t="shared" si="12"/>
        <v>2.6380651621351614E-3</v>
      </c>
    </row>
    <row r="208" spans="22:26" x14ac:dyDescent="0.3">
      <c r="V208" s="30">
        <v>44725</v>
      </c>
      <c r="W208" s="31">
        <v>15774.4</v>
      </c>
      <c r="X208" s="32">
        <f t="shared" si="11"/>
        <v>-2.6379784962164643E-2</v>
      </c>
      <c r="Y208" s="33">
        <v>2597.6999999999998</v>
      </c>
      <c r="Z208" s="32">
        <f t="shared" si="12"/>
        <v>-2.2086078088690009E-3</v>
      </c>
    </row>
    <row r="209" spans="22:26" x14ac:dyDescent="0.3">
      <c r="V209" s="30">
        <v>44726</v>
      </c>
      <c r="W209" s="31">
        <v>15732.1</v>
      </c>
      <c r="X209" s="32">
        <f t="shared" si="11"/>
        <v>-2.6815599959427727E-3</v>
      </c>
      <c r="Y209" s="33">
        <v>2552.5</v>
      </c>
      <c r="Z209" s="32">
        <f t="shared" si="12"/>
        <v>-1.7400007699118425E-2</v>
      </c>
    </row>
    <row r="210" spans="22:26" x14ac:dyDescent="0.3">
      <c r="V210" s="30">
        <v>44727</v>
      </c>
      <c r="W210" s="31">
        <v>15692.15</v>
      </c>
      <c r="X210" s="32">
        <f t="shared" si="11"/>
        <v>-2.5393939779178032E-3</v>
      </c>
      <c r="Y210" s="34">
        <v>2605.1</v>
      </c>
      <c r="Z210" s="32">
        <f t="shared" si="12"/>
        <v>2.0607247796278205E-2</v>
      </c>
    </row>
    <row r="211" spans="22:26" x14ac:dyDescent="0.3">
      <c r="V211" s="30">
        <v>44728</v>
      </c>
      <c r="W211" s="31">
        <v>15360.6</v>
      </c>
      <c r="X211" s="32">
        <f t="shared" si="11"/>
        <v>-2.1128398594201458E-2</v>
      </c>
      <c r="Y211" s="34">
        <v>2518.25</v>
      </c>
      <c r="Z211" s="32">
        <f t="shared" si="12"/>
        <v>-3.3338451498982735E-2</v>
      </c>
    </row>
    <row r="212" spans="22:26" x14ac:dyDescent="0.3">
      <c r="V212" s="30">
        <v>44729</v>
      </c>
      <c r="W212" s="31">
        <v>15293.5</v>
      </c>
      <c r="X212" s="32">
        <f t="shared" si="11"/>
        <v>-4.3683189458745275E-3</v>
      </c>
      <c r="Y212" s="34">
        <v>2467.4</v>
      </c>
      <c r="Z212" s="32">
        <f t="shared" si="12"/>
        <v>-2.0192594063337621E-2</v>
      </c>
    </row>
    <row r="213" spans="22:26" x14ac:dyDescent="0.3">
      <c r="V213" s="30">
        <v>44732</v>
      </c>
      <c r="W213" s="31">
        <v>15350.15</v>
      </c>
      <c r="X213" s="32">
        <f t="shared" si="11"/>
        <v>3.7041880537482808E-3</v>
      </c>
      <c r="Y213" s="34">
        <v>2450.5500000000002</v>
      </c>
      <c r="Z213" s="32">
        <f t="shared" si="12"/>
        <v>-6.8290508227283331E-3</v>
      </c>
    </row>
    <row r="214" spans="22:26" x14ac:dyDescent="0.3">
      <c r="V214" s="30">
        <v>44733</v>
      </c>
      <c r="W214" s="31">
        <v>15638.8</v>
      </c>
      <c r="X214" s="32">
        <f t="shared" si="11"/>
        <v>1.8804376504464093E-2</v>
      </c>
      <c r="Y214" s="34">
        <v>2498.9</v>
      </c>
      <c r="Z214" s="32">
        <f t="shared" si="12"/>
        <v>1.9730264634469696E-2</v>
      </c>
    </row>
    <row r="215" spans="22:26" x14ac:dyDescent="0.3">
      <c r="V215" s="30">
        <v>44734</v>
      </c>
      <c r="W215" s="31">
        <v>15413.3</v>
      </c>
      <c r="X215" s="32">
        <f t="shared" si="11"/>
        <v>-1.4419264905235707E-2</v>
      </c>
      <c r="Y215" s="34">
        <v>2523.75</v>
      </c>
      <c r="Z215" s="32">
        <f t="shared" si="12"/>
        <v>9.9443755252310861E-3</v>
      </c>
    </row>
    <row r="216" spans="22:26" x14ac:dyDescent="0.3">
      <c r="V216" s="30">
        <v>44735</v>
      </c>
      <c r="W216" s="31">
        <v>15556.65</v>
      </c>
      <c r="X216" s="32">
        <f t="shared" si="11"/>
        <v>9.300409386698627E-3</v>
      </c>
      <c r="Y216" s="34">
        <v>2670.85</v>
      </c>
      <c r="Z216" s="32">
        <f t="shared" si="12"/>
        <v>5.8286280336800278E-2</v>
      </c>
    </row>
    <row r="217" spans="22:26" x14ac:dyDescent="0.3">
      <c r="V217" s="30">
        <v>44736</v>
      </c>
      <c r="W217" s="31">
        <v>15699.25</v>
      </c>
      <c r="X217" s="32">
        <f t="shared" si="11"/>
        <v>9.1664979285386305E-3</v>
      </c>
      <c r="Y217" s="34">
        <v>2757.3</v>
      </c>
      <c r="Z217" s="32">
        <f t="shared" si="12"/>
        <v>3.2367972742759932E-2</v>
      </c>
    </row>
    <row r="218" spans="22:26" x14ac:dyDescent="0.3">
      <c r="V218" s="30">
        <v>44739</v>
      </c>
      <c r="W218" s="31">
        <v>15832.05</v>
      </c>
      <c r="X218" s="32">
        <f t="shared" si="11"/>
        <v>8.4590028186060096E-3</v>
      </c>
      <c r="Y218" s="34">
        <v>2757.15</v>
      </c>
      <c r="Z218" s="32">
        <f t="shared" si="12"/>
        <v>-5.4401044500052009E-5</v>
      </c>
    </row>
    <row r="219" spans="22:26" x14ac:dyDescent="0.3">
      <c r="V219" s="30">
        <v>44740</v>
      </c>
      <c r="W219" s="31">
        <v>15850.2</v>
      </c>
      <c r="X219" s="32">
        <f t="shared" si="11"/>
        <v>1.1464087089165798E-3</v>
      </c>
      <c r="Y219" s="34">
        <v>2765.25</v>
      </c>
      <c r="Z219" s="32">
        <f t="shared" si="12"/>
        <v>2.9378162232740479E-3</v>
      </c>
    </row>
    <row r="220" spans="22:26" x14ac:dyDescent="0.3">
      <c r="V220" s="30">
        <v>44741</v>
      </c>
      <c r="W220" s="31">
        <v>15799.1</v>
      </c>
      <c r="X220" s="32">
        <f t="shared" si="11"/>
        <v>-3.2239340828507101E-3</v>
      </c>
      <c r="Y220" s="34">
        <v>2752.15</v>
      </c>
      <c r="Z220" s="32">
        <f t="shared" si="12"/>
        <v>-4.7373655184883567E-3</v>
      </c>
    </row>
    <row r="221" spans="22:26" x14ac:dyDescent="0.3">
      <c r="V221" s="30">
        <v>44742</v>
      </c>
      <c r="W221" s="31">
        <v>15780.25</v>
      </c>
      <c r="X221" s="32">
        <f t="shared" si="11"/>
        <v>-1.193105936414085E-3</v>
      </c>
      <c r="Y221" s="34">
        <v>2719.65</v>
      </c>
      <c r="Z221" s="32">
        <f t="shared" si="12"/>
        <v>-1.1808949366858612E-2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C9D0-C970-49AB-B1D7-F2CC88CC9A7A}">
  <dimension ref="A2:M102"/>
  <sheetViews>
    <sheetView showGridLines="0" tabSelected="1" zoomScale="115" zoomScaleNormal="115" workbookViewId="0">
      <selection activeCell="B6" sqref="B6"/>
    </sheetView>
  </sheetViews>
  <sheetFormatPr defaultColWidth="8.81640625" defaultRowHeight="14.5" x14ac:dyDescent="0.35"/>
  <cols>
    <col min="1" max="1" width="8.81640625" style="54"/>
    <col min="2" max="2" width="34.1796875" style="1" bestFit="1" customWidth="1"/>
    <col min="3" max="3" width="10.1796875" style="1" customWidth="1"/>
    <col min="4" max="6" width="10.08984375" style="1" bestFit="1" customWidth="1"/>
    <col min="7" max="7" width="9.6328125" style="1" bestFit="1" customWidth="1"/>
    <col min="8" max="13" width="8.90625" style="1" bestFit="1" customWidth="1"/>
    <col min="14" max="16384" width="8.81640625" style="1"/>
  </cols>
  <sheetData>
    <row r="2" spans="1:3" x14ac:dyDescent="0.35">
      <c r="B2" s="18" t="s">
        <v>100</v>
      </c>
      <c r="C2" s="52"/>
    </row>
    <row r="3" spans="1:3" x14ac:dyDescent="0.35">
      <c r="B3" s="18" t="s">
        <v>0</v>
      </c>
      <c r="C3" s="52"/>
    </row>
    <row r="4" spans="1:3" x14ac:dyDescent="0.35">
      <c r="B4" s="18" t="s">
        <v>101</v>
      </c>
      <c r="C4" s="52"/>
    </row>
    <row r="7" spans="1:3" x14ac:dyDescent="0.35">
      <c r="A7" s="54">
        <v>1</v>
      </c>
      <c r="B7" s="1" t="s">
        <v>78</v>
      </c>
    </row>
    <row r="9" spans="1:3" x14ac:dyDescent="0.35">
      <c r="B9" s="18" t="s">
        <v>61</v>
      </c>
      <c r="C9" s="44"/>
    </row>
    <row r="10" spans="1:3" x14ac:dyDescent="0.35">
      <c r="B10" s="18" t="s">
        <v>64</v>
      </c>
      <c r="C10" s="56">
        <v>0.1</v>
      </c>
    </row>
    <row r="12" spans="1:3" x14ac:dyDescent="0.35">
      <c r="B12" s="18" t="s">
        <v>65</v>
      </c>
      <c r="C12" s="28">
        <v>0.02</v>
      </c>
    </row>
    <row r="13" spans="1:3" x14ac:dyDescent="0.35">
      <c r="B13" s="18" t="s">
        <v>62</v>
      </c>
      <c r="C13" s="28">
        <v>0</v>
      </c>
    </row>
    <row r="14" spans="1:3" x14ac:dyDescent="0.35">
      <c r="B14" s="18" t="s">
        <v>63</v>
      </c>
      <c r="C14" s="28">
        <v>-0.02</v>
      </c>
    </row>
    <row r="18" spans="1:7" x14ac:dyDescent="0.35">
      <c r="A18" s="54">
        <v>2</v>
      </c>
      <c r="B18" s="1" t="s">
        <v>77</v>
      </c>
    </row>
    <row r="20" spans="1:7" x14ac:dyDescent="0.35">
      <c r="B20" s="19" t="s">
        <v>4</v>
      </c>
      <c r="C20" s="59" t="s">
        <v>66</v>
      </c>
      <c r="D20" s="59" t="s">
        <v>67</v>
      </c>
      <c r="E20" s="59" t="s">
        <v>68</v>
      </c>
      <c r="F20" s="59" t="s">
        <v>69</v>
      </c>
      <c r="G20" s="59" t="s">
        <v>70</v>
      </c>
    </row>
    <row r="21" spans="1:7" x14ac:dyDescent="0.35">
      <c r="B21" s="42"/>
      <c r="C21" s="43"/>
      <c r="D21" s="43"/>
      <c r="E21" s="43"/>
      <c r="F21" s="43"/>
      <c r="G21" s="43"/>
    </row>
    <row r="22" spans="1:7" x14ac:dyDescent="0.35">
      <c r="B22" s="42"/>
      <c r="C22" s="43"/>
      <c r="D22" s="43"/>
      <c r="E22" s="43"/>
      <c r="F22" s="43"/>
      <c r="G22" s="43"/>
    </row>
    <row r="23" spans="1:7" x14ac:dyDescent="0.35">
      <c r="B23" s="42"/>
      <c r="C23" s="43"/>
      <c r="D23" s="43"/>
      <c r="E23" s="43"/>
      <c r="F23" s="43"/>
      <c r="G23" s="43"/>
    </row>
    <row r="24" spans="1:7" x14ac:dyDescent="0.35">
      <c r="B24" s="42"/>
      <c r="C24" s="43"/>
      <c r="D24" s="43"/>
      <c r="E24" s="43"/>
      <c r="F24" s="43"/>
      <c r="G24" s="43"/>
    </row>
    <row r="25" spans="1:7" x14ac:dyDescent="0.35">
      <c r="B25" s="42"/>
      <c r="C25" s="43"/>
      <c r="D25" s="43"/>
      <c r="E25" s="43"/>
      <c r="F25" s="43"/>
      <c r="G25" s="43"/>
    </row>
    <row r="26" spans="1:7" x14ac:dyDescent="0.35">
      <c r="B26" s="57"/>
      <c r="C26" s="58"/>
      <c r="D26" s="58"/>
      <c r="E26" s="58"/>
      <c r="F26" s="58"/>
      <c r="G26" s="58"/>
    </row>
    <row r="27" spans="1:7" x14ac:dyDescent="0.35">
      <c r="B27" s="42"/>
      <c r="C27" s="43"/>
      <c r="D27" s="43"/>
      <c r="E27" s="43"/>
      <c r="F27" s="43"/>
      <c r="G27" s="43"/>
    </row>
    <row r="28" spans="1:7" x14ac:dyDescent="0.35">
      <c r="B28" s="57" t="s">
        <v>72</v>
      </c>
      <c r="C28" s="58"/>
    </row>
    <row r="30" spans="1:7" x14ac:dyDescent="0.35">
      <c r="B30" s="18" t="s">
        <v>33</v>
      </c>
      <c r="C30" s="28">
        <v>0.03</v>
      </c>
    </row>
    <row r="31" spans="1:7" x14ac:dyDescent="0.35">
      <c r="B31" s="18" t="s">
        <v>34</v>
      </c>
      <c r="C31" s="29">
        <v>0.10034999999999999</v>
      </c>
    </row>
    <row r="32" spans="1:7" x14ac:dyDescent="0.35">
      <c r="B32" s="18" t="s">
        <v>36</v>
      </c>
      <c r="C32" s="29">
        <v>7.9500000000000001E-2</v>
      </c>
    </row>
    <row r="33" spans="1:13" x14ac:dyDescent="0.35">
      <c r="B33" s="18" t="s">
        <v>35</v>
      </c>
      <c r="C33" s="29">
        <v>9.8739999999999994E-2</v>
      </c>
    </row>
    <row r="37" spans="1:13" x14ac:dyDescent="0.35">
      <c r="A37" s="54">
        <v>3</v>
      </c>
      <c r="B37" s="1" t="s">
        <v>80</v>
      </c>
    </row>
    <row r="38" spans="1:13" x14ac:dyDescent="0.35">
      <c r="B38" s="19" t="s">
        <v>4</v>
      </c>
      <c r="C38" s="59" t="s">
        <v>66</v>
      </c>
    </row>
    <row r="39" spans="1:13" x14ac:dyDescent="0.35">
      <c r="B39" s="42"/>
      <c r="C39" s="43"/>
    </row>
    <row r="40" spans="1:13" x14ac:dyDescent="0.35">
      <c r="B40" s="42"/>
      <c r="C40" s="43"/>
    </row>
    <row r="41" spans="1:13" x14ac:dyDescent="0.35">
      <c r="B41" s="42"/>
      <c r="C41" s="43"/>
    </row>
    <row r="45" spans="1:13" x14ac:dyDescent="0.35">
      <c r="A45" s="54">
        <v>4</v>
      </c>
      <c r="B45" s="1" t="s">
        <v>83</v>
      </c>
    </row>
    <row r="47" spans="1:13" x14ac:dyDescent="0.35">
      <c r="B47" s="19" t="s">
        <v>81</v>
      </c>
      <c r="C47" s="59"/>
      <c r="D47" s="59"/>
      <c r="E47" s="59"/>
      <c r="F47" s="59"/>
      <c r="G47" s="59">
        <v>1</v>
      </c>
      <c r="H47" s="59">
        <f t="shared" ref="H47:M47" si="0">G47+1</f>
        <v>2</v>
      </c>
      <c r="I47" s="59">
        <f t="shared" si="0"/>
        <v>3</v>
      </c>
      <c r="J47" s="59">
        <f t="shared" si="0"/>
        <v>4</v>
      </c>
      <c r="K47" s="59">
        <f t="shared" si="0"/>
        <v>5</v>
      </c>
      <c r="L47" s="59">
        <f t="shared" si="0"/>
        <v>6</v>
      </c>
      <c r="M47" s="59">
        <f t="shared" si="0"/>
        <v>7</v>
      </c>
    </row>
    <row r="48" spans="1:13" x14ac:dyDescent="0.35">
      <c r="B48" s="18" t="s">
        <v>82</v>
      </c>
      <c r="C48" s="18"/>
      <c r="D48" s="27">
        <v>-500</v>
      </c>
      <c r="E48" s="27">
        <v>-500</v>
      </c>
      <c r="F48" s="27">
        <v>-500</v>
      </c>
      <c r="G48" s="27">
        <v>500</v>
      </c>
      <c r="H48" s="27">
        <f>G48</f>
        <v>500</v>
      </c>
      <c r="I48" s="27">
        <f t="shared" ref="I48:M48" si="1">H48</f>
        <v>500</v>
      </c>
      <c r="J48" s="27">
        <f t="shared" si="1"/>
        <v>500</v>
      </c>
      <c r="K48" s="27">
        <f t="shared" si="1"/>
        <v>500</v>
      </c>
      <c r="L48" s="27">
        <f t="shared" si="1"/>
        <v>500</v>
      </c>
      <c r="M48" s="27">
        <f t="shared" si="1"/>
        <v>500</v>
      </c>
    </row>
    <row r="49" spans="1:13" x14ac:dyDescent="0.35">
      <c r="B49" s="42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x14ac:dyDescent="0.35">
      <c r="B50" s="42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3" x14ac:dyDescent="0.35">
      <c r="B51" s="42"/>
      <c r="C51" s="45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3" spans="1:13" x14ac:dyDescent="0.35">
      <c r="B53" s="18" t="s">
        <v>35</v>
      </c>
      <c r="C53" s="29">
        <v>9.8739999999999994E-2</v>
      </c>
    </row>
    <row r="57" spans="1:13" x14ac:dyDescent="0.35">
      <c r="A57" s="54">
        <v>5</v>
      </c>
      <c r="B57" s="1" t="s">
        <v>84</v>
      </c>
    </row>
    <row r="58" spans="1:13" x14ac:dyDescent="0.35">
      <c r="B58" s="19" t="s">
        <v>4</v>
      </c>
      <c r="C58" s="59" t="s">
        <v>66</v>
      </c>
      <c r="D58" s="59" t="s">
        <v>67</v>
      </c>
      <c r="E58" s="59" t="s">
        <v>68</v>
      </c>
      <c r="F58" s="59" t="s">
        <v>69</v>
      </c>
      <c r="G58" s="59" t="s">
        <v>70</v>
      </c>
    </row>
    <row r="59" spans="1:13" x14ac:dyDescent="0.35">
      <c r="B59" s="18" t="s">
        <v>8</v>
      </c>
      <c r="C59" s="18">
        <v>-100</v>
      </c>
      <c r="D59" s="18">
        <v>-20</v>
      </c>
      <c r="E59" s="18">
        <v>80</v>
      </c>
      <c r="F59" s="18">
        <v>80</v>
      </c>
      <c r="G59" s="18">
        <v>80</v>
      </c>
    </row>
    <row r="60" spans="1:13" x14ac:dyDescent="0.35">
      <c r="B60" s="18" t="s">
        <v>9</v>
      </c>
      <c r="C60" s="42"/>
      <c r="D60" s="42"/>
      <c r="E60" s="42"/>
      <c r="F60" s="42"/>
      <c r="G60" s="42"/>
    </row>
    <row r="61" spans="1:13" x14ac:dyDescent="0.35">
      <c r="B61" s="18" t="s">
        <v>10</v>
      </c>
      <c r="C61" s="42"/>
      <c r="D61" s="42"/>
      <c r="E61" s="42"/>
      <c r="F61" s="42"/>
      <c r="G61" s="42"/>
    </row>
    <row r="63" spans="1:13" x14ac:dyDescent="0.35">
      <c r="B63" s="18" t="s">
        <v>74</v>
      </c>
      <c r="C63" s="29">
        <v>0.25169999999999998</v>
      </c>
    </row>
    <row r="67" spans="1:7" x14ac:dyDescent="0.35">
      <c r="A67" s="54">
        <v>6</v>
      </c>
      <c r="B67" s="1" t="s">
        <v>85</v>
      </c>
    </row>
    <row r="69" spans="1:7" x14ac:dyDescent="0.35">
      <c r="B69" s="19" t="s">
        <v>4</v>
      </c>
      <c r="C69" s="9">
        <v>44651</v>
      </c>
      <c r="D69" s="9">
        <f>EOMONTH(C69,12)</f>
        <v>45016</v>
      </c>
      <c r="E69" s="9">
        <f t="shared" ref="E69:G69" si="2">EOMONTH(D69,12)</f>
        <v>45382</v>
      </c>
      <c r="F69" s="9">
        <f t="shared" si="2"/>
        <v>45747</v>
      </c>
      <c r="G69" s="9">
        <f t="shared" si="2"/>
        <v>46112</v>
      </c>
    </row>
    <row r="70" spans="1:7" x14ac:dyDescent="0.35">
      <c r="B70" s="18" t="s">
        <v>86</v>
      </c>
      <c r="C70" s="27">
        <v>100</v>
      </c>
      <c r="D70" s="63">
        <v>110</v>
      </c>
      <c r="E70" s="63">
        <v>120</v>
      </c>
      <c r="F70" s="63">
        <v>130</v>
      </c>
      <c r="G70" s="63">
        <v>140</v>
      </c>
    </row>
    <row r="71" spans="1:7" x14ac:dyDescent="0.35">
      <c r="B71" s="18" t="s">
        <v>87</v>
      </c>
      <c r="C71" s="27">
        <f>C70*50%</f>
        <v>50</v>
      </c>
      <c r="D71" s="27">
        <f t="shared" ref="D71:G71" si="3">D70*50%</f>
        <v>55</v>
      </c>
      <c r="E71" s="27">
        <f t="shared" si="3"/>
        <v>60</v>
      </c>
      <c r="F71" s="27">
        <f t="shared" si="3"/>
        <v>65</v>
      </c>
      <c r="G71" s="27">
        <f t="shared" si="3"/>
        <v>70</v>
      </c>
    </row>
    <row r="73" spans="1:7" x14ac:dyDescent="0.35">
      <c r="B73" s="1" t="s">
        <v>88</v>
      </c>
    </row>
    <row r="75" spans="1:7" x14ac:dyDescent="0.35">
      <c r="B75" s="62">
        <v>0</v>
      </c>
      <c r="C75" s="64"/>
    </row>
    <row r="76" spans="1:7" x14ac:dyDescent="0.35">
      <c r="B76" s="62">
        <v>0.05</v>
      </c>
      <c r="C76" s="64"/>
    </row>
    <row r="77" spans="1:7" x14ac:dyDescent="0.35">
      <c r="B77" s="62">
        <v>-0.05</v>
      </c>
      <c r="C77" s="64"/>
    </row>
    <row r="78" spans="1:7" x14ac:dyDescent="0.35">
      <c r="B78"/>
      <c r="C78"/>
      <c r="E78"/>
    </row>
    <row r="79" spans="1:7" x14ac:dyDescent="0.35">
      <c r="B79"/>
      <c r="C79"/>
      <c r="E79"/>
    </row>
    <row r="80" spans="1:7" x14ac:dyDescent="0.35">
      <c r="A80" s="54">
        <v>7</v>
      </c>
      <c r="B80" s="1" t="s">
        <v>93</v>
      </c>
    </row>
    <row r="81" spans="2:3" x14ac:dyDescent="0.35">
      <c r="B81" s="18" t="s">
        <v>89</v>
      </c>
      <c r="C81" s="18">
        <v>199</v>
      </c>
    </row>
    <row r="82" spans="2:3" x14ac:dyDescent="0.35">
      <c r="B82" s="18" t="s">
        <v>90</v>
      </c>
      <c r="C82" s="28">
        <v>0.01</v>
      </c>
    </row>
    <row r="83" spans="2:3" x14ac:dyDescent="0.35">
      <c r="B83" s="18" t="s">
        <v>91</v>
      </c>
      <c r="C83" s="28">
        <v>0.38</v>
      </c>
    </row>
    <row r="84" spans="2:3" x14ac:dyDescent="0.35">
      <c r="B84" s="18" t="s">
        <v>92</v>
      </c>
      <c r="C84" s="18">
        <v>24</v>
      </c>
    </row>
    <row r="86" spans="2:3" x14ac:dyDescent="0.35">
      <c r="B86" s="42"/>
      <c r="C86" s="42"/>
    </row>
    <row r="87" spans="2:3" x14ac:dyDescent="0.35">
      <c r="B87" s="42"/>
      <c r="C87" s="65"/>
    </row>
    <row r="88" spans="2:3" x14ac:dyDescent="0.35">
      <c r="B88" s="42"/>
      <c r="C88" s="43"/>
    </row>
    <row r="89" spans="2:3" x14ac:dyDescent="0.35">
      <c r="B89" s="42"/>
      <c r="C89" s="66"/>
    </row>
    <row r="90" spans="2:3" x14ac:dyDescent="0.35">
      <c r="B90" s="42"/>
      <c r="C90" s="65"/>
    </row>
    <row r="91" spans="2:3" x14ac:dyDescent="0.35">
      <c r="B91" s="42"/>
      <c r="C91" s="66"/>
    </row>
    <row r="92" spans="2:3" x14ac:dyDescent="0.35">
      <c r="B92" s="42"/>
      <c r="C92" s="42"/>
    </row>
    <row r="93" spans="2:3" x14ac:dyDescent="0.35">
      <c r="B93" s="42"/>
      <c r="C93" s="43"/>
    </row>
    <row r="94" spans="2:3" x14ac:dyDescent="0.35">
      <c r="B94" s="42"/>
      <c r="C94" s="45"/>
    </row>
    <row r="98" spans="1:5" x14ac:dyDescent="0.35">
      <c r="A98" s="54">
        <v>8</v>
      </c>
      <c r="B98" s="1" t="s">
        <v>97</v>
      </c>
    </row>
    <row r="99" spans="1:5" x14ac:dyDescent="0.35">
      <c r="B99" s="1" t="s">
        <v>98</v>
      </c>
    </row>
    <row r="100" spans="1:5" x14ac:dyDescent="0.35">
      <c r="B100" s="18"/>
      <c r="C100" s="18" t="s">
        <v>95</v>
      </c>
      <c r="D100" s="18" t="s">
        <v>17</v>
      </c>
      <c r="E100" s="18" t="s">
        <v>96</v>
      </c>
    </row>
    <row r="101" spans="1:5" x14ac:dyDescent="0.35">
      <c r="B101" s="42"/>
      <c r="C101" s="42"/>
      <c r="D101" s="42"/>
      <c r="E101" s="42"/>
    </row>
    <row r="102" spans="1:5" x14ac:dyDescent="0.35">
      <c r="B102" s="42"/>
      <c r="C102" s="42"/>
      <c r="D102" s="42"/>
      <c r="E102" s="42"/>
    </row>
  </sheetData>
  <dataValidations count="2">
    <dataValidation type="list" allowBlank="1" showInputMessage="1" showErrorMessage="1" sqref="B101" xr:uid="{24776676-0E79-4429-B5DB-E06A48B5DE89}">
      <formula1>"High, Low"</formula1>
    </dataValidation>
    <dataValidation type="list" allowBlank="1" showInputMessage="1" showErrorMessage="1" sqref="B102" xr:uid="{1C69CB97-B01F-46DF-BB1F-0F4C46706457}">
      <formula1>"Higher High, Lower Low"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Data</vt:lpstr>
      <vt:lpstr>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Abhisek</dc:creator>
  <cp:lastModifiedBy>Abhisek Salecha</cp:lastModifiedBy>
  <dcterms:created xsi:type="dcterms:W3CDTF">2015-06-05T18:17:20Z</dcterms:created>
  <dcterms:modified xsi:type="dcterms:W3CDTF">2026-02-13T05:49:48Z</dcterms:modified>
</cp:coreProperties>
</file>